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con\Processos\2026\CP 003\"/>
    </mc:Choice>
  </mc:AlternateContent>
  <bookViews>
    <workbookView xWindow="0" yWindow="0" windowWidth="28800" windowHeight="13005" tabRatio="684"/>
  </bookViews>
  <sheets>
    <sheet name="1. Orçamentos" sheetId="1" r:id="rId1"/>
  </sheets>
  <externalReferences>
    <externalReference r:id="rId2"/>
  </externalReferences>
  <definedNames>
    <definedName name="_xlnm.Print_Area" localSheetId="0">'1. Orçamentos'!$A$1:$S$204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0">'1. Orçamentos'!$1:$8</definedName>
  </definedNames>
  <calcPr calcId="152511"/>
</workbook>
</file>

<file path=xl/calcChain.xml><?xml version="1.0" encoding="utf-8"?>
<calcChain xmlns="http://schemas.openxmlformats.org/spreadsheetml/2006/main">
  <c r="J174" i="1" l="1"/>
  <c r="J175" i="1"/>
  <c r="K175" i="1"/>
  <c r="J176" i="1"/>
  <c r="K177" i="1"/>
  <c r="J147" i="1"/>
  <c r="J148" i="1"/>
  <c r="K148" i="1"/>
  <c r="J149" i="1"/>
  <c r="J150" i="1"/>
  <c r="K150" i="1"/>
  <c r="J151" i="1"/>
  <c r="J152" i="1"/>
  <c r="K152" i="1"/>
  <c r="J154" i="1"/>
  <c r="K154" i="1"/>
  <c r="J156" i="1"/>
  <c r="J158" i="1"/>
  <c r="J160" i="1"/>
  <c r="K160" i="1"/>
  <c r="J162" i="1"/>
  <c r="K162" i="1"/>
  <c r="J104" i="1"/>
  <c r="J105" i="1"/>
  <c r="K105" i="1"/>
  <c r="J106" i="1"/>
  <c r="J107" i="1"/>
  <c r="K107" i="1"/>
  <c r="J108" i="1"/>
  <c r="J109" i="1"/>
  <c r="J110" i="1"/>
  <c r="J111" i="1"/>
  <c r="J113" i="1"/>
  <c r="J114" i="1"/>
  <c r="J115" i="1"/>
  <c r="J116" i="1"/>
  <c r="J117" i="1"/>
  <c r="J118" i="1"/>
  <c r="J119" i="1"/>
  <c r="J121" i="1"/>
  <c r="J123" i="1"/>
  <c r="J125" i="1"/>
  <c r="K96" i="1"/>
  <c r="J84" i="1"/>
  <c r="J78" i="1"/>
  <c r="J74" i="1"/>
  <c r="J71" i="1"/>
  <c r="J70" i="1"/>
  <c r="J68" i="1"/>
  <c r="J66" i="1"/>
  <c r="K64" i="1"/>
  <c r="J61" i="1"/>
  <c r="K60" i="1"/>
  <c r="J26" i="1"/>
  <c r="K26" i="1"/>
  <c r="L175" i="1" l="1"/>
  <c r="K176" i="1"/>
  <c r="L176" i="1" s="1"/>
  <c r="J177" i="1"/>
  <c r="L177" i="1" s="1"/>
  <c r="K174" i="1"/>
  <c r="L174" i="1" s="1"/>
  <c r="L150" i="1"/>
  <c r="K156" i="1"/>
  <c r="L156" i="1" s="1"/>
  <c r="L160" i="1"/>
  <c r="K158" i="1"/>
  <c r="L158" i="1" s="1"/>
  <c r="L152" i="1"/>
  <c r="L148" i="1"/>
  <c r="L154" i="1"/>
  <c r="L162" i="1"/>
  <c r="J161" i="1"/>
  <c r="J155" i="1"/>
  <c r="J163" i="1"/>
  <c r="J159" i="1"/>
  <c r="J153" i="1"/>
  <c r="K163" i="1"/>
  <c r="K161" i="1"/>
  <c r="K159" i="1"/>
  <c r="K157" i="1"/>
  <c r="K155" i="1"/>
  <c r="K153" i="1"/>
  <c r="K151" i="1"/>
  <c r="L151" i="1" s="1"/>
  <c r="K149" i="1"/>
  <c r="L149" i="1" s="1"/>
  <c r="J157" i="1"/>
  <c r="K147" i="1"/>
  <c r="L147" i="1" s="1"/>
  <c r="K123" i="1"/>
  <c r="L123" i="1" s="1"/>
  <c r="J122" i="1"/>
  <c r="K121" i="1"/>
  <c r="L121" i="1" s="1"/>
  <c r="J112" i="1"/>
  <c r="K111" i="1"/>
  <c r="L111" i="1" s="1"/>
  <c r="K117" i="1"/>
  <c r="L117" i="1" s="1"/>
  <c r="K113" i="1"/>
  <c r="L113" i="1" s="1"/>
  <c r="K109" i="1"/>
  <c r="L109" i="1" s="1"/>
  <c r="J120" i="1"/>
  <c r="K119" i="1"/>
  <c r="L119" i="1" s="1"/>
  <c r="K115" i="1"/>
  <c r="L115" i="1" s="1"/>
  <c r="K127" i="1"/>
  <c r="J126" i="1"/>
  <c r="K125" i="1"/>
  <c r="L125" i="1" s="1"/>
  <c r="J124" i="1"/>
  <c r="L105" i="1"/>
  <c r="L107" i="1"/>
  <c r="K122" i="1"/>
  <c r="K120" i="1"/>
  <c r="K118" i="1"/>
  <c r="L118" i="1" s="1"/>
  <c r="K116" i="1"/>
  <c r="L116" i="1" s="1"/>
  <c r="K126" i="1"/>
  <c r="K124" i="1"/>
  <c r="K114" i="1"/>
  <c r="L114" i="1" s="1"/>
  <c r="K112" i="1"/>
  <c r="K110" i="1"/>
  <c r="L110" i="1" s="1"/>
  <c r="K108" i="1"/>
  <c r="L108" i="1" s="1"/>
  <c r="K106" i="1"/>
  <c r="L106" i="1" s="1"/>
  <c r="K104" i="1"/>
  <c r="L104" i="1" s="1"/>
  <c r="J127" i="1"/>
  <c r="J63" i="1"/>
  <c r="K89" i="1"/>
  <c r="K87" i="1"/>
  <c r="J77" i="1"/>
  <c r="J65" i="1"/>
  <c r="K76" i="1"/>
  <c r="J69" i="1"/>
  <c r="J51" i="1"/>
  <c r="K52" i="1"/>
  <c r="J76" i="1"/>
  <c r="J49" i="1"/>
  <c r="J57" i="1"/>
  <c r="J59" i="1"/>
  <c r="J72" i="1"/>
  <c r="K94" i="1"/>
  <c r="J95" i="1"/>
  <c r="K77" i="1"/>
  <c r="J97" i="1"/>
  <c r="J81" i="1"/>
  <c r="K85" i="1"/>
  <c r="J87" i="1"/>
  <c r="K88" i="1"/>
  <c r="K98" i="1"/>
  <c r="J99" i="1"/>
  <c r="J46" i="1"/>
  <c r="K65" i="1"/>
  <c r="J67" i="1"/>
  <c r="J73" i="1"/>
  <c r="J75" i="1"/>
  <c r="J80" i="1"/>
  <c r="J82" i="1"/>
  <c r="J85" i="1"/>
  <c r="J86" i="1"/>
  <c r="K90" i="1"/>
  <c r="K91" i="1"/>
  <c r="K100" i="1"/>
  <c r="K72" i="1"/>
  <c r="K84" i="1"/>
  <c r="L84" i="1" s="1"/>
  <c r="K59" i="1"/>
  <c r="K71" i="1"/>
  <c r="L71" i="1" s="1"/>
  <c r="K54" i="1"/>
  <c r="K61" i="1"/>
  <c r="L61" i="1" s="1"/>
  <c r="K66" i="1"/>
  <c r="L66" i="1" s="1"/>
  <c r="K73" i="1"/>
  <c r="K78" i="1"/>
  <c r="L78" i="1" s="1"/>
  <c r="K49" i="1"/>
  <c r="K51" i="1"/>
  <c r="K56" i="1"/>
  <c r="K63" i="1"/>
  <c r="K68" i="1"/>
  <c r="L68" i="1" s="1"/>
  <c r="K75" i="1"/>
  <c r="K80" i="1"/>
  <c r="K58" i="1"/>
  <c r="K70" i="1"/>
  <c r="L70" i="1" s="1"/>
  <c r="K82" i="1"/>
  <c r="K86" i="1"/>
  <c r="K67" i="1"/>
  <c r="K50" i="1"/>
  <c r="K57" i="1"/>
  <c r="K62" i="1"/>
  <c r="K69" i="1"/>
  <c r="K74" i="1"/>
  <c r="L74" i="1" s="1"/>
  <c r="K81" i="1"/>
  <c r="J50" i="1"/>
  <c r="J52" i="1"/>
  <c r="J54" i="1"/>
  <c r="J56" i="1"/>
  <c r="J58" i="1"/>
  <c r="J60" i="1"/>
  <c r="L60" i="1" s="1"/>
  <c r="J62" i="1"/>
  <c r="J64" i="1"/>
  <c r="L64" i="1" s="1"/>
  <c r="J88" i="1"/>
  <c r="J90" i="1"/>
  <c r="J94" i="1"/>
  <c r="J96" i="1"/>
  <c r="L96" i="1" s="1"/>
  <c r="J98" i="1"/>
  <c r="J100" i="1"/>
  <c r="K95" i="1"/>
  <c r="K97" i="1"/>
  <c r="K99" i="1"/>
  <c r="J89" i="1"/>
  <c r="J91" i="1"/>
  <c r="K47" i="1"/>
  <c r="J47" i="1"/>
  <c r="K48" i="1"/>
  <c r="K46" i="1"/>
  <c r="J48" i="1"/>
  <c r="L26" i="1"/>
  <c r="L163" i="1" l="1"/>
  <c r="L159" i="1"/>
  <c r="L120" i="1"/>
  <c r="L98" i="1"/>
  <c r="L157" i="1"/>
  <c r="L161" i="1"/>
  <c r="L155" i="1"/>
  <c r="L153" i="1"/>
  <c r="L63" i="1"/>
  <c r="L46" i="1"/>
  <c r="L122" i="1"/>
  <c r="L80" i="1"/>
  <c r="L127" i="1"/>
  <c r="L126" i="1"/>
  <c r="L112" i="1"/>
  <c r="L124" i="1"/>
  <c r="L87" i="1"/>
  <c r="L100" i="1"/>
  <c r="L95" i="1"/>
  <c r="L85" i="1"/>
  <c r="L89" i="1"/>
  <c r="L94" i="1"/>
  <c r="L69" i="1"/>
  <c r="L97" i="1"/>
  <c r="L49" i="1"/>
  <c r="L86" i="1"/>
  <c r="L72" i="1"/>
  <c r="L99" i="1"/>
  <c r="L90" i="1"/>
  <c r="L82" i="1"/>
  <c r="L91" i="1"/>
  <c r="L81" i="1"/>
  <c r="L76" i="1"/>
  <c r="L75" i="1"/>
  <c r="L57" i="1"/>
  <c r="L77" i="1"/>
  <c r="L73" i="1"/>
  <c r="L67" i="1"/>
  <c r="L65" i="1"/>
  <c r="L52" i="1"/>
  <c r="L51" i="1"/>
  <c r="L59" i="1"/>
  <c r="L88" i="1"/>
  <c r="L50" i="1"/>
  <c r="L62" i="1"/>
  <c r="L58" i="1"/>
  <c r="L56" i="1"/>
  <c r="L54" i="1"/>
  <c r="L48" i="1"/>
  <c r="L47" i="1"/>
  <c r="J103" i="1" l="1"/>
  <c r="J102" i="1" s="1"/>
  <c r="J16" i="1"/>
  <c r="J20" i="1"/>
  <c r="J21" i="1"/>
  <c r="J31" i="1"/>
  <c r="J33" i="1"/>
  <c r="J32" i="1"/>
  <c r="K32" i="1"/>
  <c r="J30" i="1"/>
  <c r="K30" i="1"/>
  <c r="K33" i="1"/>
  <c r="K31" i="1"/>
  <c r="K19" i="1"/>
  <c r="J18" i="1"/>
  <c r="J19" i="1"/>
  <c r="K22" i="1"/>
  <c r="J22" i="1"/>
  <c r="K17" i="1"/>
  <c r="J17" i="1"/>
  <c r="K15" i="1"/>
  <c r="J15" i="1"/>
  <c r="J14" i="1"/>
  <c r="K14" i="1"/>
  <c r="K18" i="1"/>
  <c r="K20" i="1"/>
  <c r="K16" i="1"/>
  <c r="K21" i="1" l="1"/>
  <c r="L21" i="1" s="1"/>
  <c r="L20" i="1"/>
  <c r="L16" i="1"/>
  <c r="L31" i="1"/>
  <c r="L32" i="1"/>
  <c r="L30" i="1"/>
  <c r="L33" i="1"/>
  <c r="L19" i="1"/>
  <c r="L22" i="1"/>
  <c r="L18" i="1"/>
  <c r="L17" i="1"/>
  <c r="L15" i="1"/>
  <c r="L14" i="1"/>
  <c r="K103" i="1"/>
  <c r="K102" i="1" s="1"/>
  <c r="L103" i="1" l="1"/>
  <c r="L102" i="1" s="1"/>
  <c r="J169" i="1" l="1"/>
  <c r="J167" i="1"/>
  <c r="K167" i="1"/>
  <c r="J166" i="1"/>
  <c r="K166" i="1"/>
  <c r="J143" i="1"/>
  <c r="K146" i="1"/>
  <c r="J146" i="1"/>
  <c r="K145" i="1"/>
  <c r="J145" i="1"/>
  <c r="K143" i="1"/>
  <c r="K134" i="1"/>
  <c r="J134" i="1"/>
  <c r="K135" i="1"/>
  <c r="J135" i="1"/>
  <c r="K40" i="1"/>
  <c r="J40" i="1"/>
  <c r="J142" i="1" l="1"/>
  <c r="K169" i="1"/>
  <c r="L169" i="1" s="1"/>
  <c r="L167" i="1"/>
  <c r="L166" i="1"/>
  <c r="L143" i="1"/>
  <c r="L146" i="1"/>
  <c r="L145" i="1"/>
  <c r="L134" i="1"/>
  <c r="L135" i="1"/>
  <c r="L40" i="1"/>
  <c r="K189" i="1"/>
  <c r="J189" i="1"/>
  <c r="K180" i="1"/>
  <c r="K171" i="1"/>
  <c r="J193" i="1"/>
  <c r="J171" i="1"/>
  <c r="J140" i="1"/>
  <c r="J181" i="1"/>
  <c r="J180" i="1"/>
  <c r="R198" i="1"/>
  <c r="K37" i="1" l="1"/>
  <c r="J130" i="1"/>
  <c r="J37" i="1"/>
  <c r="J83" i="1"/>
  <c r="J38" i="1"/>
  <c r="J133" i="1"/>
  <c r="J185" i="1"/>
  <c r="J34" i="1"/>
  <c r="K144" i="1"/>
  <c r="J144" i="1"/>
  <c r="J23" i="1"/>
  <c r="J24" i="1"/>
  <c r="K142" i="1"/>
  <c r="L142" i="1" s="1"/>
  <c r="J168" i="1"/>
  <c r="J141" i="1"/>
  <c r="J41" i="1"/>
  <c r="K41" i="1"/>
  <c r="J139" i="1"/>
  <c r="K139" i="1"/>
  <c r="K132" i="1"/>
  <c r="J132" i="1"/>
  <c r="K39" i="1"/>
  <c r="J39" i="1"/>
  <c r="K193" i="1"/>
  <c r="L193" i="1" s="1"/>
  <c r="L189" i="1"/>
  <c r="J191" i="1"/>
  <c r="J187" i="1"/>
  <c r="K191" i="1"/>
  <c r="J186" i="1"/>
  <c r="J192" i="1"/>
  <c r="K186" i="1"/>
  <c r="K192" i="1"/>
  <c r="K187" i="1"/>
  <c r="J188" i="1"/>
  <c r="K188" i="1"/>
  <c r="K181" i="1"/>
  <c r="L181" i="1" s="1"/>
  <c r="L180" i="1"/>
  <c r="J182" i="1"/>
  <c r="K182" i="1"/>
  <c r="K140" i="1"/>
  <c r="L140" i="1" s="1"/>
  <c r="J170" i="1"/>
  <c r="K170" i="1"/>
  <c r="L171" i="1"/>
  <c r="J138" i="1"/>
  <c r="K138" i="1"/>
  <c r="K172" i="1"/>
  <c r="L37" i="1" l="1"/>
  <c r="K131" i="1"/>
  <c r="J131" i="1"/>
  <c r="K185" i="1"/>
  <c r="L185" i="1" s="1"/>
  <c r="K130" i="1"/>
  <c r="L130" i="1" s="1"/>
  <c r="K133" i="1"/>
  <c r="L133" i="1" s="1"/>
  <c r="K38" i="1"/>
  <c r="L38" i="1" s="1"/>
  <c r="K83" i="1"/>
  <c r="L83" i="1" s="1"/>
  <c r="J137" i="1"/>
  <c r="K34" i="1"/>
  <c r="L34" i="1" s="1"/>
  <c r="J10" i="1"/>
  <c r="J29" i="1"/>
  <c r="J28" i="1" s="1"/>
  <c r="K25" i="1"/>
  <c r="K10" i="1"/>
  <c r="L144" i="1"/>
  <c r="K24" i="1"/>
  <c r="L24" i="1" s="1"/>
  <c r="K23" i="1"/>
  <c r="J129" i="1"/>
  <c r="K168" i="1"/>
  <c r="L41" i="1"/>
  <c r="K141" i="1"/>
  <c r="L141" i="1" s="1"/>
  <c r="L39" i="1"/>
  <c r="N131" i="1"/>
  <c r="R131" i="1" s="1"/>
  <c r="L188" i="1"/>
  <c r="L187" i="1"/>
  <c r="L186" i="1"/>
  <c r="L192" i="1"/>
  <c r="L191" i="1"/>
  <c r="L170" i="1"/>
  <c r="L182" i="1"/>
  <c r="L139" i="1"/>
  <c r="L138" i="1"/>
  <c r="L132" i="1"/>
  <c r="M131" i="1" l="1"/>
  <c r="O131" i="1"/>
  <c r="Q131" i="1"/>
  <c r="S131" i="1" s="1"/>
  <c r="L131" i="1"/>
  <c r="K129" i="1"/>
  <c r="J194" i="1"/>
  <c r="K55" i="1"/>
  <c r="K92" i="1"/>
  <c r="J190" i="1"/>
  <c r="K190" i="1"/>
  <c r="J92" i="1"/>
  <c r="J55" i="1"/>
  <c r="K42" i="1"/>
  <c r="J42" i="1"/>
  <c r="J36" i="1" s="1"/>
  <c r="K194" i="1"/>
  <c r="K137" i="1"/>
  <c r="K13" i="1"/>
  <c r="L137" i="1"/>
  <c r="N175" i="1"/>
  <c r="R175" i="1" s="1"/>
  <c r="N174" i="1"/>
  <c r="R174" i="1" s="1"/>
  <c r="M175" i="1"/>
  <c r="M174" i="1"/>
  <c r="M176" i="1"/>
  <c r="N176" i="1"/>
  <c r="R176" i="1" s="1"/>
  <c r="M177" i="1"/>
  <c r="N177" i="1"/>
  <c r="R177" i="1" s="1"/>
  <c r="N152" i="1"/>
  <c r="R152" i="1" s="1"/>
  <c r="N153" i="1"/>
  <c r="R153" i="1" s="1"/>
  <c r="N154" i="1"/>
  <c r="R154" i="1" s="1"/>
  <c r="N158" i="1"/>
  <c r="R158" i="1" s="1"/>
  <c r="N155" i="1"/>
  <c r="R155" i="1" s="1"/>
  <c r="M148" i="1"/>
  <c r="N149" i="1"/>
  <c r="R149" i="1" s="1"/>
  <c r="M150" i="1"/>
  <c r="M161" i="1"/>
  <c r="M151" i="1"/>
  <c r="M160" i="1"/>
  <c r="N150" i="1"/>
  <c r="R150" i="1" s="1"/>
  <c r="N151" i="1"/>
  <c r="R151" i="1" s="1"/>
  <c r="M155" i="1"/>
  <c r="N156" i="1"/>
  <c r="R156" i="1" s="1"/>
  <c r="M163" i="1"/>
  <c r="N147" i="1"/>
  <c r="R147" i="1" s="1"/>
  <c r="N157" i="1"/>
  <c r="R157" i="1" s="1"/>
  <c r="M159" i="1"/>
  <c r="M157" i="1"/>
  <c r="M158" i="1"/>
  <c r="M156" i="1"/>
  <c r="M162" i="1"/>
  <c r="N159" i="1"/>
  <c r="R159" i="1" s="1"/>
  <c r="M152" i="1"/>
  <c r="M147" i="1"/>
  <c r="N148" i="1"/>
  <c r="R148" i="1" s="1"/>
  <c r="N161" i="1"/>
  <c r="R161" i="1" s="1"/>
  <c r="M153" i="1"/>
  <c r="N160" i="1"/>
  <c r="R160" i="1" s="1"/>
  <c r="N163" i="1"/>
  <c r="R163" i="1" s="1"/>
  <c r="M149" i="1"/>
  <c r="N162" i="1"/>
  <c r="R162" i="1" s="1"/>
  <c r="M154" i="1"/>
  <c r="M108" i="1"/>
  <c r="M118" i="1"/>
  <c r="N122" i="1"/>
  <c r="R122" i="1" s="1"/>
  <c r="M104" i="1"/>
  <c r="N110" i="1"/>
  <c r="R110" i="1" s="1"/>
  <c r="M114" i="1"/>
  <c r="M110" i="1"/>
  <c r="M106" i="1"/>
  <c r="M116" i="1"/>
  <c r="M113" i="1"/>
  <c r="N105" i="1"/>
  <c r="R105" i="1" s="1"/>
  <c r="N114" i="1"/>
  <c r="R114" i="1" s="1"/>
  <c r="M122" i="1"/>
  <c r="N107" i="1"/>
  <c r="R107" i="1" s="1"/>
  <c r="N118" i="1"/>
  <c r="R118" i="1" s="1"/>
  <c r="M105" i="1"/>
  <c r="N109" i="1"/>
  <c r="R109" i="1" s="1"/>
  <c r="N104" i="1"/>
  <c r="R104" i="1" s="1"/>
  <c r="M124" i="1"/>
  <c r="M112" i="1"/>
  <c r="M121" i="1"/>
  <c r="N125" i="1"/>
  <c r="R125" i="1" s="1"/>
  <c r="N111" i="1"/>
  <c r="R111" i="1" s="1"/>
  <c r="M111" i="1"/>
  <c r="N117" i="1"/>
  <c r="R117" i="1" s="1"/>
  <c r="N120" i="1"/>
  <c r="R120" i="1" s="1"/>
  <c r="N106" i="1"/>
  <c r="R106" i="1" s="1"/>
  <c r="M127" i="1"/>
  <c r="N121" i="1"/>
  <c r="R121" i="1" s="1"/>
  <c r="N123" i="1"/>
  <c r="R123" i="1" s="1"/>
  <c r="N115" i="1"/>
  <c r="R115" i="1" s="1"/>
  <c r="M123" i="1"/>
  <c r="N127" i="1"/>
  <c r="R127" i="1" s="1"/>
  <c r="N113" i="1"/>
  <c r="R113" i="1" s="1"/>
  <c r="M117" i="1"/>
  <c r="N119" i="1"/>
  <c r="R119" i="1" s="1"/>
  <c r="N124" i="1"/>
  <c r="R124" i="1" s="1"/>
  <c r="N108" i="1"/>
  <c r="R108" i="1" s="1"/>
  <c r="M120" i="1"/>
  <c r="M107" i="1"/>
  <c r="M125" i="1"/>
  <c r="N126" i="1"/>
  <c r="R126" i="1" s="1"/>
  <c r="N112" i="1"/>
  <c r="R112" i="1" s="1"/>
  <c r="M119" i="1"/>
  <c r="N116" i="1"/>
  <c r="R116" i="1" s="1"/>
  <c r="M126" i="1"/>
  <c r="M115" i="1"/>
  <c r="M109" i="1"/>
  <c r="N81" i="1"/>
  <c r="R81" i="1" s="1"/>
  <c r="N90" i="1"/>
  <c r="R90" i="1" s="1"/>
  <c r="M63" i="1"/>
  <c r="N85" i="1"/>
  <c r="R85" i="1" s="1"/>
  <c r="N69" i="1"/>
  <c r="R69" i="1" s="1"/>
  <c r="N80" i="1"/>
  <c r="R80" i="1" s="1"/>
  <c r="N65" i="1"/>
  <c r="R65" i="1" s="1"/>
  <c r="N96" i="1"/>
  <c r="R96" i="1" s="1"/>
  <c r="M87" i="1"/>
  <c r="N99" i="1"/>
  <c r="R99" i="1" s="1"/>
  <c r="N61" i="1"/>
  <c r="R61" i="1" s="1"/>
  <c r="N67" i="1"/>
  <c r="R67" i="1" s="1"/>
  <c r="N87" i="1"/>
  <c r="R87" i="1" s="1"/>
  <c r="M64" i="1"/>
  <c r="M97" i="1"/>
  <c r="N95" i="1"/>
  <c r="R95" i="1" s="1"/>
  <c r="M65" i="1"/>
  <c r="M95" i="1"/>
  <c r="M75" i="1"/>
  <c r="M56" i="1"/>
  <c r="N57" i="1"/>
  <c r="R57" i="1" s="1"/>
  <c r="N51" i="1"/>
  <c r="R51" i="1" s="1"/>
  <c r="N68" i="1"/>
  <c r="R68" i="1" s="1"/>
  <c r="N70" i="1"/>
  <c r="R70" i="1" s="1"/>
  <c r="N89" i="1"/>
  <c r="R89" i="1" s="1"/>
  <c r="N88" i="1"/>
  <c r="R88" i="1" s="1"/>
  <c r="N98" i="1"/>
  <c r="R98" i="1" s="1"/>
  <c r="M86" i="1"/>
  <c r="M74" i="1"/>
  <c r="M73" i="1"/>
  <c r="M60" i="1"/>
  <c r="M94" i="1"/>
  <c r="N91" i="1"/>
  <c r="R91" i="1" s="1"/>
  <c r="N62" i="1"/>
  <c r="R62" i="1" s="1"/>
  <c r="M91" i="1"/>
  <c r="N66" i="1"/>
  <c r="R66" i="1" s="1"/>
  <c r="M52" i="1"/>
  <c r="M89" i="1"/>
  <c r="N72" i="1"/>
  <c r="R72" i="1" s="1"/>
  <c r="N73" i="1"/>
  <c r="R73" i="1" s="1"/>
  <c r="N50" i="1"/>
  <c r="R50" i="1" s="1"/>
  <c r="N59" i="1"/>
  <c r="R59" i="1" s="1"/>
  <c r="N84" i="1"/>
  <c r="R84" i="1" s="1"/>
  <c r="M84" i="1"/>
  <c r="M72" i="1"/>
  <c r="M90" i="1"/>
  <c r="M61" i="1"/>
  <c r="M49" i="1"/>
  <c r="N82" i="1"/>
  <c r="R82" i="1" s="1"/>
  <c r="M82" i="1"/>
  <c r="N54" i="1"/>
  <c r="R54" i="1" s="1"/>
  <c r="M81" i="1"/>
  <c r="M58" i="1"/>
  <c r="M85" i="1"/>
  <c r="N76" i="1"/>
  <c r="R76" i="1" s="1"/>
  <c r="M70" i="1"/>
  <c r="M66" i="1"/>
  <c r="M50" i="1"/>
  <c r="N74" i="1"/>
  <c r="R74" i="1" s="1"/>
  <c r="M77" i="1"/>
  <c r="N78" i="1"/>
  <c r="R78" i="1" s="1"/>
  <c r="N92" i="1"/>
  <c r="R92" i="1" s="1"/>
  <c r="M69" i="1"/>
  <c r="M99" i="1"/>
  <c r="N56" i="1"/>
  <c r="R56" i="1" s="1"/>
  <c r="N75" i="1"/>
  <c r="R75" i="1" s="1"/>
  <c r="N83" i="1"/>
  <c r="R83" i="1" s="1"/>
  <c r="N58" i="1"/>
  <c r="R58" i="1" s="1"/>
  <c r="N77" i="1"/>
  <c r="R77" i="1" s="1"/>
  <c r="N71" i="1"/>
  <c r="R71" i="1" s="1"/>
  <c r="N94" i="1"/>
  <c r="R94" i="1" s="1"/>
  <c r="N100" i="1"/>
  <c r="R100" i="1" s="1"/>
  <c r="M78" i="1"/>
  <c r="N97" i="1"/>
  <c r="R97" i="1" s="1"/>
  <c r="M67" i="1"/>
  <c r="M100" i="1"/>
  <c r="M51" i="1"/>
  <c r="M71" i="1"/>
  <c r="M98" i="1"/>
  <c r="N86" i="1"/>
  <c r="R86" i="1" s="1"/>
  <c r="M59" i="1"/>
  <c r="M96" i="1"/>
  <c r="N64" i="1"/>
  <c r="R64" i="1" s="1"/>
  <c r="N60" i="1"/>
  <c r="R60" i="1" s="1"/>
  <c r="N55" i="1"/>
  <c r="R55" i="1" s="1"/>
  <c r="M76" i="1"/>
  <c r="M57" i="1"/>
  <c r="M88" i="1"/>
  <c r="M83" i="1"/>
  <c r="N52" i="1"/>
  <c r="R52" i="1" s="1"/>
  <c r="N63" i="1"/>
  <c r="R63" i="1" s="1"/>
  <c r="N49" i="1"/>
  <c r="R49" i="1" s="1"/>
  <c r="M68" i="1"/>
  <c r="M54" i="1"/>
  <c r="M62" i="1"/>
  <c r="M80" i="1"/>
  <c r="M46" i="1"/>
  <c r="M47" i="1"/>
  <c r="N46" i="1"/>
  <c r="R46" i="1" s="1"/>
  <c r="M48" i="1"/>
  <c r="N47" i="1"/>
  <c r="R47" i="1" s="1"/>
  <c r="N48" i="1"/>
  <c r="R48" i="1" s="1"/>
  <c r="L10" i="1"/>
  <c r="N29" i="1"/>
  <c r="R29" i="1" s="1"/>
  <c r="M26" i="1"/>
  <c r="N26" i="1"/>
  <c r="R26" i="1" s="1"/>
  <c r="N25" i="1"/>
  <c r="R25" i="1" s="1"/>
  <c r="M25" i="1"/>
  <c r="J25" i="1"/>
  <c r="N11" i="1"/>
  <c r="R11" i="1" s="1"/>
  <c r="M10" i="1"/>
  <c r="N10" i="1"/>
  <c r="R10" i="1" s="1"/>
  <c r="J173" i="1"/>
  <c r="K179" i="1"/>
  <c r="N173" i="1"/>
  <c r="R173" i="1" s="1"/>
  <c r="L23" i="1"/>
  <c r="M24" i="1"/>
  <c r="N24" i="1"/>
  <c r="R24" i="1" s="1"/>
  <c r="M33" i="1"/>
  <c r="N33" i="1"/>
  <c r="R33" i="1" s="1"/>
  <c r="M34" i="1"/>
  <c r="N34" i="1"/>
  <c r="R34" i="1" s="1"/>
  <c r="M31" i="1"/>
  <c r="N31" i="1"/>
  <c r="R31" i="1" s="1"/>
  <c r="M32" i="1"/>
  <c r="N32" i="1"/>
  <c r="R32" i="1" s="1"/>
  <c r="M23" i="1"/>
  <c r="N23" i="1"/>
  <c r="R23" i="1" s="1"/>
  <c r="M22" i="1"/>
  <c r="N22" i="1"/>
  <c r="R22" i="1" s="1"/>
  <c r="M20" i="1"/>
  <c r="M18" i="1"/>
  <c r="N20" i="1"/>
  <c r="R20" i="1" s="1"/>
  <c r="N18" i="1"/>
  <c r="R18" i="1" s="1"/>
  <c r="M21" i="1"/>
  <c r="M19" i="1"/>
  <c r="N21" i="1"/>
  <c r="R21" i="1" s="1"/>
  <c r="N19" i="1"/>
  <c r="R19" i="1" s="1"/>
  <c r="M16" i="1"/>
  <c r="N16" i="1"/>
  <c r="R16" i="1" s="1"/>
  <c r="M17" i="1"/>
  <c r="N17" i="1"/>
  <c r="R17" i="1" s="1"/>
  <c r="M29" i="1"/>
  <c r="M30" i="1"/>
  <c r="N30" i="1"/>
  <c r="R30" i="1" s="1"/>
  <c r="M15" i="1"/>
  <c r="N15" i="1"/>
  <c r="R15" i="1" s="1"/>
  <c r="M14" i="1"/>
  <c r="N14" i="1"/>
  <c r="R14" i="1" s="1"/>
  <c r="N103" i="1"/>
  <c r="R103" i="1" s="1"/>
  <c r="M103" i="1"/>
  <c r="L129" i="1"/>
  <c r="L168" i="1"/>
  <c r="N42" i="1"/>
  <c r="R42" i="1" s="1"/>
  <c r="M168" i="1"/>
  <c r="M166" i="1"/>
  <c r="N168" i="1"/>
  <c r="R168" i="1" s="1"/>
  <c r="N166" i="1"/>
  <c r="R166" i="1" s="1"/>
  <c r="M169" i="1"/>
  <c r="M167" i="1"/>
  <c r="N169" i="1"/>
  <c r="R169" i="1" s="1"/>
  <c r="N167" i="1"/>
  <c r="R167" i="1" s="1"/>
  <c r="N37" i="1"/>
  <c r="R37" i="1" s="1"/>
  <c r="M143" i="1"/>
  <c r="N143" i="1"/>
  <c r="R143" i="1" s="1"/>
  <c r="M144" i="1"/>
  <c r="M142" i="1"/>
  <c r="N144" i="1"/>
  <c r="R144" i="1" s="1"/>
  <c r="N142" i="1"/>
  <c r="R142" i="1" s="1"/>
  <c r="M145" i="1"/>
  <c r="N145" i="1"/>
  <c r="R145" i="1" s="1"/>
  <c r="M146" i="1"/>
  <c r="N146" i="1"/>
  <c r="R146" i="1" s="1"/>
  <c r="M134" i="1"/>
  <c r="N134" i="1"/>
  <c r="R134" i="1" s="1"/>
  <c r="M133" i="1"/>
  <c r="N133" i="1"/>
  <c r="R133" i="1" s="1"/>
  <c r="M37" i="1"/>
  <c r="Q37" i="1" s="1"/>
  <c r="N41" i="1"/>
  <c r="R41" i="1" s="1"/>
  <c r="M135" i="1"/>
  <c r="N135" i="1"/>
  <c r="R135" i="1" s="1"/>
  <c r="M41" i="1"/>
  <c r="Q41" i="1" s="1"/>
  <c r="N39" i="1"/>
  <c r="R39" i="1" s="1"/>
  <c r="N172" i="1"/>
  <c r="R172" i="1" s="1"/>
  <c r="M40" i="1"/>
  <c r="N40" i="1"/>
  <c r="R40" i="1" s="1"/>
  <c r="M38" i="1"/>
  <c r="N38" i="1"/>
  <c r="R38" i="1" s="1"/>
  <c r="M39" i="1"/>
  <c r="Q39" i="1" s="1"/>
  <c r="M187" i="1"/>
  <c r="M192" i="1"/>
  <c r="N182" i="1"/>
  <c r="R182" i="1" s="1"/>
  <c r="M180" i="1"/>
  <c r="M138" i="1"/>
  <c r="M130" i="1"/>
  <c r="M194" i="1"/>
  <c r="M189" i="1"/>
  <c r="M188" i="1"/>
  <c r="N180" i="1"/>
  <c r="R180" i="1" s="1"/>
  <c r="N140" i="1"/>
  <c r="R140" i="1" s="1"/>
  <c r="N130" i="1"/>
  <c r="R130" i="1" s="1"/>
  <c r="N181" i="1"/>
  <c r="R181" i="1" s="1"/>
  <c r="N189" i="1"/>
  <c r="R189" i="1" s="1"/>
  <c r="N191" i="1"/>
  <c r="R191" i="1" s="1"/>
  <c r="M141" i="1"/>
  <c r="M171" i="1"/>
  <c r="M132" i="1"/>
  <c r="M140" i="1"/>
  <c r="N194" i="1"/>
  <c r="R194" i="1" s="1"/>
  <c r="N188" i="1"/>
  <c r="R188" i="1" s="1"/>
  <c r="N187" i="1"/>
  <c r="R187" i="1" s="1"/>
  <c r="N192" i="1"/>
  <c r="R192" i="1" s="1"/>
  <c r="M181" i="1"/>
  <c r="N141" i="1"/>
  <c r="R141" i="1" s="1"/>
  <c r="N132" i="1"/>
  <c r="R132" i="1" s="1"/>
  <c r="N139" i="1"/>
  <c r="R139" i="1" s="1"/>
  <c r="M185" i="1"/>
  <c r="M186" i="1"/>
  <c r="M139" i="1"/>
  <c r="M193" i="1"/>
  <c r="N185" i="1"/>
  <c r="R185" i="1" s="1"/>
  <c r="N186" i="1"/>
  <c r="R186" i="1" s="1"/>
  <c r="N171" i="1"/>
  <c r="R171" i="1" s="1"/>
  <c r="N193" i="1"/>
  <c r="R193" i="1" s="1"/>
  <c r="M182" i="1"/>
  <c r="M170" i="1"/>
  <c r="M191" i="1"/>
  <c r="N190" i="1"/>
  <c r="R190" i="1" s="1"/>
  <c r="N170" i="1"/>
  <c r="R170" i="1" s="1"/>
  <c r="N138" i="1"/>
  <c r="R138" i="1" s="1"/>
  <c r="M190" i="1" l="1"/>
  <c r="O190" i="1" s="1"/>
  <c r="J44" i="1"/>
  <c r="L194" i="1"/>
  <c r="M42" i="1"/>
  <c r="Q42" i="1" s="1"/>
  <c r="S42" i="1" s="1"/>
  <c r="L190" i="1"/>
  <c r="K44" i="1"/>
  <c r="L55" i="1"/>
  <c r="L92" i="1"/>
  <c r="L42" i="1"/>
  <c r="L36" i="1" s="1"/>
  <c r="K36" i="1"/>
  <c r="M55" i="1"/>
  <c r="Q55" i="1" s="1"/>
  <c r="S55" i="1" s="1"/>
  <c r="K184" i="1"/>
  <c r="M92" i="1"/>
  <c r="O92" i="1" s="1"/>
  <c r="L25" i="1"/>
  <c r="L13" i="1" s="1"/>
  <c r="J13" i="1"/>
  <c r="R13" i="1"/>
  <c r="R9" i="1"/>
  <c r="R102" i="1"/>
  <c r="Q177" i="1"/>
  <c r="S177" i="1" s="1"/>
  <c r="O177" i="1"/>
  <c r="Q175" i="1"/>
  <c r="S175" i="1" s="1"/>
  <c r="O175" i="1"/>
  <c r="Q174" i="1"/>
  <c r="S174" i="1" s="1"/>
  <c r="O174" i="1"/>
  <c r="Q176" i="1"/>
  <c r="S176" i="1" s="1"/>
  <c r="O176" i="1"/>
  <c r="R165" i="1"/>
  <c r="R137" i="1"/>
  <c r="O152" i="1"/>
  <c r="Q152" i="1"/>
  <c r="S152" i="1" s="1"/>
  <c r="Q159" i="1"/>
  <c r="S159" i="1" s="1"/>
  <c r="O159" i="1"/>
  <c r="O149" i="1"/>
  <c r="Q149" i="1"/>
  <c r="S149" i="1" s="1"/>
  <c r="O147" i="1"/>
  <c r="Q147" i="1"/>
  <c r="S147" i="1" s="1"/>
  <c r="Q157" i="1"/>
  <c r="S157" i="1" s="1"/>
  <c r="O157" i="1"/>
  <c r="O155" i="1"/>
  <c r="Q155" i="1"/>
  <c r="S155" i="1" s="1"/>
  <c r="Q150" i="1"/>
  <c r="S150" i="1" s="1"/>
  <c r="O150" i="1"/>
  <c r="O158" i="1"/>
  <c r="Q158" i="1"/>
  <c r="S158" i="1" s="1"/>
  <c r="Q161" i="1"/>
  <c r="S161" i="1" s="1"/>
  <c r="O161" i="1"/>
  <c r="Q154" i="1"/>
  <c r="S154" i="1" s="1"/>
  <c r="O154" i="1"/>
  <c r="O156" i="1"/>
  <c r="Q156" i="1"/>
  <c r="S156" i="1" s="1"/>
  <c r="Q163" i="1"/>
  <c r="S163" i="1" s="1"/>
  <c r="O163" i="1"/>
  <c r="O151" i="1"/>
  <c r="Q151" i="1"/>
  <c r="S151" i="1" s="1"/>
  <c r="Q153" i="1"/>
  <c r="S153" i="1" s="1"/>
  <c r="O153" i="1"/>
  <c r="Q162" i="1"/>
  <c r="S162" i="1" s="1"/>
  <c r="O162" i="1"/>
  <c r="O160" i="1"/>
  <c r="Q160" i="1"/>
  <c r="S160" i="1" s="1"/>
  <c r="Q148" i="1"/>
  <c r="S148" i="1" s="1"/>
  <c r="O148" i="1"/>
  <c r="Q124" i="1"/>
  <c r="S124" i="1" s="1"/>
  <c r="O124" i="1"/>
  <c r="Q122" i="1"/>
  <c r="S122" i="1" s="1"/>
  <c r="O122" i="1"/>
  <c r="Q110" i="1"/>
  <c r="S110" i="1" s="1"/>
  <c r="O110" i="1"/>
  <c r="Q108" i="1"/>
  <c r="S108" i="1" s="1"/>
  <c r="O108" i="1"/>
  <c r="O119" i="1"/>
  <c r="Q119" i="1"/>
  <c r="S119" i="1" s="1"/>
  <c r="O123" i="1"/>
  <c r="Q123" i="1"/>
  <c r="S123" i="1" s="1"/>
  <c r="Q112" i="1"/>
  <c r="S112" i="1" s="1"/>
  <c r="O112" i="1"/>
  <c r="Q106" i="1"/>
  <c r="S106" i="1" s="1"/>
  <c r="O106" i="1"/>
  <c r="Q118" i="1"/>
  <c r="S118" i="1" s="1"/>
  <c r="O118" i="1"/>
  <c r="Q120" i="1"/>
  <c r="S120" i="1" s="1"/>
  <c r="O120" i="1"/>
  <c r="O121" i="1"/>
  <c r="Q121" i="1"/>
  <c r="S121" i="1" s="1"/>
  <c r="Q116" i="1"/>
  <c r="S116" i="1" s="1"/>
  <c r="O116" i="1"/>
  <c r="Q126" i="1"/>
  <c r="S126" i="1" s="1"/>
  <c r="O126" i="1"/>
  <c r="O107" i="1"/>
  <c r="Q107" i="1"/>
  <c r="S107" i="1" s="1"/>
  <c r="Q127" i="1"/>
  <c r="S127" i="1" s="1"/>
  <c r="O127" i="1"/>
  <c r="O105" i="1"/>
  <c r="Q105" i="1"/>
  <c r="S105" i="1" s="1"/>
  <c r="O113" i="1"/>
  <c r="Q113" i="1"/>
  <c r="S113" i="1" s="1"/>
  <c r="Q104" i="1"/>
  <c r="S104" i="1" s="1"/>
  <c r="O104" i="1"/>
  <c r="O115" i="1"/>
  <c r="Q115" i="1"/>
  <c r="S115" i="1" s="1"/>
  <c r="O125" i="1"/>
  <c r="Q125" i="1"/>
  <c r="S125" i="1" s="1"/>
  <c r="O117" i="1"/>
  <c r="Q117" i="1"/>
  <c r="S117" i="1" s="1"/>
  <c r="O109" i="1"/>
  <c r="Q109" i="1"/>
  <c r="S109" i="1" s="1"/>
  <c r="O111" i="1"/>
  <c r="Q111" i="1"/>
  <c r="S111" i="1" s="1"/>
  <c r="Q114" i="1"/>
  <c r="S114" i="1" s="1"/>
  <c r="O114" i="1"/>
  <c r="R44" i="1"/>
  <c r="Q62" i="1"/>
  <c r="S62" i="1" s="1"/>
  <c r="O62" i="1"/>
  <c r="Q83" i="1"/>
  <c r="S83" i="1" s="1"/>
  <c r="O83" i="1"/>
  <c r="Q51" i="1"/>
  <c r="S51" i="1" s="1"/>
  <c r="O51" i="1"/>
  <c r="Q77" i="1"/>
  <c r="S77" i="1" s="1"/>
  <c r="O77" i="1"/>
  <c r="O85" i="1"/>
  <c r="Q85" i="1"/>
  <c r="S85" i="1" s="1"/>
  <c r="Q49" i="1"/>
  <c r="S49" i="1" s="1"/>
  <c r="O49" i="1"/>
  <c r="Q73" i="1"/>
  <c r="S73" i="1" s="1"/>
  <c r="O73" i="1"/>
  <c r="O75" i="1"/>
  <c r="Q75" i="1"/>
  <c r="S75" i="1" s="1"/>
  <c r="Q80" i="1"/>
  <c r="S80" i="1" s="1"/>
  <c r="O80" i="1"/>
  <c r="Q71" i="1"/>
  <c r="S71" i="1" s="1"/>
  <c r="O71" i="1"/>
  <c r="O52" i="1"/>
  <c r="Q52" i="1"/>
  <c r="S52" i="1" s="1"/>
  <c r="Q60" i="1"/>
  <c r="S60" i="1" s="1"/>
  <c r="O60" i="1"/>
  <c r="Q56" i="1"/>
  <c r="S56" i="1" s="1"/>
  <c r="O56" i="1"/>
  <c r="Q64" i="1"/>
  <c r="S64" i="1" s="1"/>
  <c r="O64" i="1"/>
  <c r="Q98" i="1"/>
  <c r="S98" i="1" s="1"/>
  <c r="O98" i="1"/>
  <c r="O78" i="1"/>
  <c r="Q78" i="1"/>
  <c r="S78" i="1" s="1"/>
  <c r="O70" i="1"/>
  <c r="Q70" i="1"/>
  <c r="S70" i="1" s="1"/>
  <c r="O82" i="1"/>
  <c r="Q82" i="1"/>
  <c r="S82" i="1" s="1"/>
  <c r="O84" i="1"/>
  <c r="Q84" i="1"/>
  <c r="S84" i="1" s="1"/>
  <c r="Q89" i="1"/>
  <c r="S89" i="1" s="1"/>
  <c r="O89" i="1"/>
  <c r="Q94" i="1"/>
  <c r="S94" i="1" s="1"/>
  <c r="O94" i="1"/>
  <c r="Q97" i="1"/>
  <c r="S97" i="1" s="1"/>
  <c r="O97" i="1"/>
  <c r="Q87" i="1"/>
  <c r="S87" i="1" s="1"/>
  <c r="O87" i="1"/>
  <c r="Q63" i="1"/>
  <c r="S63" i="1" s="1"/>
  <c r="O63" i="1"/>
  <c r="O76" i="1"/>
  <c r="Q76" i="1"/>
  <c r="S76" i="1" s="1"/>
  <c r="O66" i="1"/>
  <c r="Q66" i="1"/>
  <c r="S66" i="1" s="1"/>
  <c r="O72" i="1"/>
  <c r="Q72" i="1"/>
  <c r="S72" i="1" s="1"/>
  <c r="O68" i="1"/>
  <c r="Q68" i="1"/>
  <c r="S68" i="1" s="1"/>
  <c r="Q57" i="1"/>
  <c r="S57" i="1" s="1"/>
  <c r="O57" i="1"/>
  <c r="Q59" i="1"/>
  <c r="S59" i="1" s="1"/>
  <c r="O59" i="1"/>
  <c r="Q67" i="1"/>
  <c r="S67" i="1" s="1"/>
  <c r="O67" i="1"/>
  <c r="Q69" i="1"/>
  <c r="S69" i="1" s="1"/>
  <c r="O69" i="1"/>
  <c r="Q50" i="1"/>
  <c r="S50" i="1" s="1"/>
  <c r="O50" i="1"/>
  <c r="Q81" i="1"/>
  <c r="S81" i="1" s="1"/>
  <c r="O81" i="1"/>
  <c r="Q90" i="1"/>
  <c r="S90" i="1" s="1"/>
  <c r="O90" i="1"/>
  <c r="O86" i="1"/>
  <c r="Q86" i="1"/>
  <c r="S86" i="1" s="1"/>
  <c r="Q65" i="1"/>
  <c r="S65" i="1" s="1"/>
  <c r="O65" i="1"/>
  <c r="Q54" i="1"/>
  <c r="S54" i="1" s="1"/>
  <c r="O54" i="1"/>
  <c r="Q88" i="1"/>
  <c r="S88" i="1" s="1"/>
  <c r="O88" i="1"/>
  <c r="Q96" i="1"/>
  <c r="S96" i="1" s="1"/>
  <c r="O96" i="1"/>
  <c r="Q100" i="1"/>
  <c r="S100" i="1" s="1"/>
  <c r="O100" i="1"/>
  <c r="O99" i="1"/>
  <c r="Q99" i="1"/>
  <c r="S99" i="1" s="1"/>
  <c r="Q58" i="1"/>
  <c r="S58" i="1" s="1"/>
  <c r="O58" i="1"/>
  <c r="Q61" i="1"/>
  <c r="S61" i="1" s="1"/>
  <c r="O61" i="1"/>
  <c r="Q91" i="1"/>
  <c r="S91" i="1" s="1"/>
  <c r="O91" i="1"/>
  <c r="Q74" i="1"/>
  <c r="S74" i="1" s="1"/>
  <c r="O74" i="1"/>
  <c r="Q95" i="1"/>
  <c r="S95" i="1" s="1"/>
  <c r="O95" i="1"/>
  <c r="Q46" i="1"/>
  <c r="O46" i="1"/>
  <c r="O47" i="1"/>
  <c r="Q47" i="1"/>
  <c r="S47" i="1" s="1"/>
  <c r="Q48" i="1"/>
  <c r="S48" i="1" s="1"/>
  <c r="O48" i="1"/>
  <c r="K29" i="1"/>
  <c r="Q26" i="1"/>
  <c r="S26" i="1" s="1"/>
  <c r="O26" i="1"/>
  <c r="Q25" i="1"/>
  <c r="S25" i="1" s="1"/>
  <c r="O25" i="1"/>
  <c r="K11" i="1"/>
  <c r="K9" i="1" s="1"/>
  <c r="M173" i="1"/>
  <c r="Q173" i="1" s="1"/>
  <c r="S173" i="1" s="1"/>
  <c r="O10" i="1"/>
  <c r="Q10" i="1"/>
  <c r="R179" i="1"/>
  <c r="K173" i="1"/>
  <c r="K165" i="1" s="1"/>
  <c r="R184" i="1"/>
  <c r="R28" i="1"/>
  <c r="R36" i="1"/>
  <c r="O24" i="1"/>
  <c r="Q24" i="1"/>
  <c r="S24" i="1" s="1"/>
  <c r="O34" i="1"/>
  <c r="Q34" i="1"/>
  <c r="S34" i="1" s="1"/>
  <c r="O33" i="1"/>
  <c r="Q33" i="1"/>
  <c r="S33" i="1" s="1"/>
  <c r="O31" i="1"/>
  <c r="Q31" i="1"/>
  <c r="S31" i="1" s="1"/>
  <c r="O32" i="1"/>
  <c r="Q32" i="1"/>
  <c r="S32" i="1" s="1"/>
  <c r="O23" i="1"/>
  <c r="Q23" i="1"/>
  <c r="S23" i="1" s="1"/>
  <c r="O22" i="1"/>
  <c r="Q22" i="1"/>
  <c r="S22" i="1" s="1"/>
  <c r="O21" i="1"/>
  <c r="Q21" i="1"/>
  <c r="S21" i="1" s="1"/>
  <c r="O20" i="1"/>
  <c r="Q20" i="1"/>
  <c r="S20" i="1" s="1"/>
  <c r="O19" i="1"/>
  <c r="Q19" i="1"/>
  <c r="S19" i="1" s="1"/>
  <c r="O18" i="1"/>
  <c r="Q18" i="1"/>
  <c r="S18" i="1" s="1"/>
  <c r="O16" i="1"/>
  <c r="Q16" i="1"/>
  <c r="S16" i="1" s="1"/>
  <c r="O17" i="1"/>
  <c r="Q17" i="1"/>
  <c r="S17" i="1" s="1"/>
  <c r="O29" i="1"/>
  <c r="Q29" i="1"/>
  <c r="O30" i="1"/>
  <c r="Q30" i="1"/>
  <c r="S30" i="1" s="1"/>
  <c r="O15" i="1"/>
  <c r="Q15" i="1"/>
  <c r="S15" i="1" s="1"/>
  <c r="O14" i="1"/>
  <c r="Q14" i="1"/>
  <c r="O103" i="1"/>
  <c r="Q103" i="1"/>
  <c r="R129" i="1"/>
  <c r="O169" i="1"/>
  <c r="Q169" i="1"/>
  <c r="S169" i="1" s="1"/>
  <c r="O168" i="1"/>
  <c r="Q168" i="1"/>
  <c r="S168" i="1" s="1"/>
  <c r="O167" i="1"/>
  <c r="Q167" i="1"/>
  <c r="S167" i="1" s="1"/>
  <c r="O166" i="1"/>
  <c r="Q166" i="1"/>
  <c r="S37" i="1"/>
  <c r="O144" i="1"/>
  <c r="Q144" i="1"/>
  <c r="S144" i="1" s="1"/>
  <c r="O142" i="1"/>
  <c r="Q142" i="1"/>
  <c r="S142" i="1" s="1"/>
  <c r="O143" i="1"/>
  <c r="Q143" i="1"/>
  <c r="S143" i="1" s="1"/>
  <c r="O145" i="1"/>
  <c r="Q145" i="1"/>
  <c r="S145" i="1" s="1"/>
  <c r="O146" i="1"/>
  <c r="Q146" i="1"/>
  <c r="S146" i="1" s="1"/>
  <c r="O41" i="1"/>
  <c r="S41" i="1"/>
  <c r="O134" i="1"/>
  <c r="Q134" i="1"/>
  <c r="S134" i="1" s="1"/>
  <c r="O37" i="1"/>
  <c r="S39" i="1"/>
  <c r="O133" i="1"/>
  <c r="Q133" i="1"/>
  <c r="S133" i="1" s="1"/>
  <c r="O135" i="1"/>
  <c r="Q135" i="1"/>
  <c r="S135" i="1" s="1"/>
  <c r="O40" i="1"/>
  <c r="Q40" i="1"/>
  <c r="S40" i="1" s="1"/>
  <c r="O38" i="1"/>
  <c r="Q38" i="1"/>
  <c r="S38" i="1" s="1"/>
  <c r="O39" i="1"/>
  <c r="Q193" i="1"/>
  <c r="S193" i="1" s="1"/>
  <c r="O193" i="1"/>
  <c r="O140" i="1"/>
  <c r="Q140" i="1"/>
  <c r="S140" i="1" s="1"/>
  <c r="Q139" i="1"/>
  <c r="S139" i="1" s="1"/>
  <c r="O139" i="1"/>
  <c r="Q186" i="1"/>
  <c r="S186" i="1" s="1"/>
  <c r="O186" i="1"/>
  <c r="Q132" i="1"/>
  <c r="S132" i="1" s="1"/>
  <c r="O132" i="1"/>
  <c r="Q191" i="1"/>
  <c r="S191" i="1" s="1"/>
  <c r="O191" i="1"/>
  <c r="O181" i="1"/>
  <c r="Q181" i="1"/>
  <c r="S181" i="1" s="1"/>
  <c r="Q171" i="1"/>
  <c r="S171" i="1" s="1"/>
  <c r="O171" i="1"/>
  <c r="O130" i="1"/>
  <c r="Q130" i="1"/>
  <c r="Q138" i="1"/>
  <c r="O138" i="1"/>
  <c r="Q182" i="1"/>
  <c r="S182" i="1" s="1"/>
  <c r="O182" i="1"/>
  <c r="Q185" i="1"/>
  <c r="O185" i="1"/>
  <c r="O180" i="1"/>
  <c r="Q180" i="1"/>
  <c r="Q170" i="1"/>
  <c r="S170" i="1" s="1"/>
  <c r="O170" i="1"/>
  <c r="O188" i="1"/>
  <c r="Q188" i="1"/>
  <c r="S188" i="1" s="1"/>
  <c r="Q189" i="1"/>
  <c r="S189" i="1" s="1"/>
  <c r="O189" i="1"/>
  <c r="Q192" i="1"/>
  <c r="S192" i="1" s="1"/>
  <c r="O192" i="1"/>
  <c r="Q141" i="1"/>
  <c r="S141" i="1" s="1"/>
  <c r="O141" i="1"/>
  <c r="Q194" i="1"/>
  <c r="S194" i="1" s="1"/>
  <c r="O194" i="1"/>
  <c r="Q187" i="1"/>
  <c r="S187" i="1" s="1"/>
  <c r="O187" i="1"/>
  <c r="J184" i="1"/>
  <c r="J172" i="1"/>
  <c r="J165" i="1" s="1"/>
  <c r="M172" i="1"/>
  <c r="J11" i="1"/>
  <c r="J9" i="1" s="1"/>
  <c r="M11" i="1"/>
  <c r="Q190" i="1" l="1"/>
  <c r="S190" i="1" s="1"/>
  <c r="O42" i="1"/>
  <c r="O55" i="1"/>
  <c r="L44" i="1"/>
  <c r="Q92" i="1"/>
  <c r="S92" i="1" s="1"/>
  <c r="S10" i="1"/>
  <c r="Q13" i="1"/>
  <c r="Q137" i="1"/>
  <c r="Q102" i="1"/>
  <c r="S46" i="1"/>
  <c r="S44" i="1" s="1"/>
  <c r="K28" i="1"/>
  <c r="L29" i="1"/>
  <c r="L28" i="1" s="1"/>
  <c r="O173" i="1"/>
  <c r="J179" i="1"/>
  <c r="J196" i="1" s="1"/>
  <c r="L173" i="1"/>
  <c r="Q179" i="1"/>
  <c r="S36" i="1"/>
  <c r="Q36" i="1"/>
  <c r="Q28" i="1"/>
  <c r="S29" i="1"/>
  <c r="S28" i="1" s="1"/>
  <c r="S14" i="1"/>
  <c r="S13" i="1" s="1"/>
  <c r="S103" i="1"/>
  <c r="S102" i="1" s="1"/>
  <c r="S185" i="1"/>
  <c r="S166" i="1"/>
  <c r="Q129" i="1"/>
  <c r="L11" i="1"/>
  <c r="L9" i="1" s="1"/>
  <c r="S130" i="1"/>
  <c r="S129" i="1" s="1"/>
  <c r="S138" i="1"/>
  <c r="S137" i="1" s="1"/>
  <c r="S180" i="1"/>
  <c r="L184" i="1"/>
  <c r="Q172" i="1"/>
  <c r="Q165" i="1" s="1"/>
  <c r="O172" i="1"/>
  <c r="L172" i="1"/>
  <c r="O11" i="1"/>
  <c r="Q11" i="1"/>
  <c r="Q9" i="1" s="1"/>
  <c r="Q44" i="1" l="1"/>
  <c r="Q184" i="1"/>
  <c r="L165" i="1"/>
  <c r="L179" i="1"/>
  <c r="S179" i="1"/>
  <c r="R196" i="1"/>
  <c r="S11" i="1"/>
  <c r="S9" i="1" s="1"/>
  <c r="S172" i="1"/>
  <c r="S165" i="1" s="1"/>
  <c r="S184" i="1" l="1"/>
  <c r="Q196" i="1"/>
  <c r="S196" i="1" l="1"/>
  <c r="K196" i="1" l="1"/>
  <c r="L196" i="1"/>
</calcChain>
</file>

<file path=xl/sharedStrings.xml><?xml version="1.0" encoding="utf-8"?>
<sst xmlns="http://schemas.openxmlformats.org/spreadsheetml/2006/main" count="861" uniqueCount="338">
  <si>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</si>
  <si>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</si>
  <si>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</si>
  <si>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</si>
  <si>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</si>
  <si>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</si>
  <si>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</si>
  <si>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</si>
  <si>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</si>
  <si>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</si>
  <si>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</si>
  <si>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</si>
  <si>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</si>
  <si>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</si>
  <si>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</si>
  <si>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</si>
  <si>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</si>
  <si>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5.1</t>
  </si>
  <si>
    <t>5.2</t>
  </si>
  <si>
    <t>7.1</t>
  </si>
  <si>
    <t>7.2</t>
  </si>
  <si>
    <t>7.3</t>
  </si>
  <si>
    <t>7.4</t>
  </si>
  <si>
    <t>8.1</t>
  </si>
  <si>
    <t>8.2</t>
  </si>
  <si>
    <t>8.3</t>
  </si>
  <si>
    <t>8.4</t>
  </si>
  <si>
    <t>Profissional:</t>
  </si>
  <si>
    <t xml:space="preserve">OBRA: </t>
  </si>
  <si>
    <t>LOCAL:</t>
  </si>
  <si>
    <t>TOTAL:</t>
  </si>
  <si>
    <t>1.2</t>
  </si>
  <si>
    <t>4.2</t>
  </si>
  <si>
    <t>LIXAMENTO DE MADEIRA PARA APLICAÇÃO DE FUNDO OU PINTURA. AF_01/2021</t>
  </si>
  <si>
    <t>PINTURA FUNDO NIVELADOR ALQUÍDICO BRANCO EM MADEIRA. AF_01/2021</t>
  </si>
  <si>
    <t>2.4</t>
  </si>
  <si>
    <t>2.5</t>
  </si>
  <si>
    <t>7.5</t>
  </si>
  <si>
    <t>8.9</t>
  </si>
  <si>
    <t>9.1</t>
  </si>
  <si>
    <t>9.2</t>
  </si>
  <si>
    <t>9.3</t>
  </si>
  <si>
    <t>9.4</t>
  </si>
  <si>
    <t>9.5</t>
  </si>
  <si>
    <t>9.6</t>
  </si>
  <si>
    <t>9.7</t>
  </si>
  <si>
    <t>9.8</t>
  </si>
  <si>
    <t>KG</t>
  </si>
  <si>
    <t>UN</t>
  </si>
  <si>
    <t>M2</t>
  </si>
  <si>
    <t>H</t>
  </si>
  <si>
    <t>M3</t>
  </si>
  <si>
    <t>M</t>
  </si>
  <si>
    <t>ESTACA ESCAVADA MECANICAMENTE, SEM FLUIDO ESTABILIZANTE, COM 25CM DE DIÂMETRO, CONCRETO LANÇADO MANUALMENTE (EXCLUSIVE MOBILIZAÇÃO E DESMOBILIZAÇÃO). AF_01/2020</t>
  </si>
  <si>
    <t>ALVENARIA DE VEDAÇÃO DE BLOCOS CERÂMICOS MACIÇOS DE 5X10X20CM (ESPESSURA 10CM) E ARGAMASSA DE ASSENTAMENTO COM PREPARO EM BETONEIRA. AF_05/2020</t>
  </si>
  <si>
    <t>ALVENARIA DE VEDAÇÃO COM ELEMENTO VAZADO DE CONCRETO (COBOGÓ) DE 7X50X50CM E ARGAMASSA DE ASSENTAMENTO COM PREPARO EM BETONEIRA. AF_05/2020</t>
  </si>
  <si>
    <t>REASSENTAMENTO DE BLOCOS RETANGULAR PARA PISO INTERTRAVADO, ESPESSURA DE 6 CM, EM CALÇADA, COM REAPROVEITAMENTO DOS BLOCOS RETANGULAR - INCLUSO RETIRADA E COLOCAÇÃO DO MATERIAL. AF_12/2020</t>
  </si>
  <si>
    <t>PINTURA TINTA DE ACABAMENTO (PIGMENTADA) ESMALTE SINTÉTICO BRILHANTE EM MADEIRA, 2 DEMÃOS. AF_01/2021</t>
  </si>
  <si>
    <t>DRENO EM MURO DE CONTENÇÃO, EXECUTADO NO PÉ DO MURO, COM TUBO DE PEAD CORRUGADO FLEXÍVEL PERFURADO, ENCHIMENTO COM BRITA, ENVOLVIDO COM MANTA GEOTÊXTIL. AF_07/2021</t>
  </si>
  <si>
    <t>INSTALAÇÃO DE BANCO METÁLICO COM ENCOSTO, 1,60 M DE COMPRIMENTO, EM TUBO DE AÇO CARBONO COM PINTURA ELETROSTÁTICA, SOBRE PISO DE CONCRETO EXISTENTE. AF_11/2021</t>
  </si>
  <si>
    <t>INSTALAÇÃO DE LIXEIRA METÁLICA DUPLA, CAPACIDADE DE 60 L, EM TUBO DE AÇO CARBONO E CESTOS EM CHAPA DE AÇO COM PINTURA ELETROSTÁTICA, SOBRE SOLO. AF_11/2021</t>
  </si>
  <si>
    <t>ALVENARIA DE VEDAÇÃO DE BLOCOS CERÂMICOS FURADOS NA VERTICAL DE 9X19X39 CM (ESPESSURA 9 CM) E ARGAMASSA DE ASSENTAMENTO COM PREPARO MANUAL. AF_12/2021</t>
  </si>
  <si>
    <t>ALVENARIA DE VEDAÇÃO DE BLOCOS CERÂMICOS FURADOS NA VERTICAL DE 19X19X39 CM (ESPESSURA 19 CM) E ARGAMASSA DE ASSENTAMENTO COM PREPARO EM BETONEIRA. AF_12/2021</t>
  </si>
  <si>
    <t>CONCRETAGEM DE VIGAS E LAJES, FCK=25 MPA, PARA QUALQUER TIPO DE LAJE COM BALDES EM EDIFICAÇÃO TÉRREA - LANÇAMENTO, ADENSAMENTO E ACABAMENTO. AF_02/2022</t>
  </si>
  <si>
    <t>VASO SANITÁRIO SIFONADO COM CAIXA ACOPLADA LOUÇA BRANCA -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</si>
  <si>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</si>
  <si>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CONTRAPISO EM ARGAMASSA TRAÇO 1:4 (CIMENTO E AREIA), PREPARO MANUAL, APLICADO EM ÁREAS MOLHADAS SOBRE IMPERMEABILIZAÇÃO, ACABAMENTO NÃO REFORÇADO, ESPESSURA 3CM. AF_07/2021</t>
  </si>
  <si>
    <t>RALO SIFONADO, PVC, DN 100 X 40 MM, JUNTA SOLDÁVEL, FORNECIDO E INSTALADO EM RAMAIS DE ENCAMINHAMENTO DE ÁGUA PLUVIAL. AF_06/2022</t>
  </si>
  <si>
    <t>TUBO PVC, SÉRIE R, ÁGUA PLUVIAL, DN 40 MM, FORNECIDO E INSTALADO EM RAMAL DE ENCAMINHAMENTO. AF_06/2022</t>
  </si>
  <si>
    <t>TUBO PVC, SÉRIE R, ÁGUA PLUVIAL, DN 100 MM, FORNECIDO E INSTALADO EM RAMAL DE ENCAMINHAMENTO. AF_06/2022</t>
  </si>
  <si>
    <t>TUBO PVC, SÉRIE R, ÁGUA PLUVIAL, DN 75 MM, FORNECIDO E INSTALADO EM CONDUTORES VERTICAIS DE ÁGUAS PLUVIAIS. AF_06/2022</t>
  </si>
  <si>
    <t>GRAUTEAMENTO DE CINTA SUPERIOR OU DE VERGA EM ALVENARIA ESTRUTURAL. AF_09/2021</t>
  </si>
  <si>
    <t>GRAUTE FGK=20 MPA; TRAÇO 1:1,8:2,1:0,4 (EM MASSA SECA DE CIMENTO/ AREIA GROSSA/ BRITA 0/ ADITIVO) - PREPARO MECÂNICO COM BETONEIRA 400 L. AF_09/2021</t>
  </si>
  <si>
    <t>ENGENHEIRO CIVIL DE OBRA PLENO COM ENCARGOS COMPLEMENTARES</t>
  </si>
  <si>
    <t>MONTAGEM E DESMONTAGEM DE FÔRMA DE PILARES RETANGULARES E ESTRUTURAS SIMILARES, PÉ-DIREITO SIMPLES, EM MADEIRA SERRADA, 4 UTILIZAÇÕES. AF_09/2020</t>
  </si>
  <si>
    <t>MONTAGEM E DESMONTAGEM DE FÔRMA DE VIGA, ESCORAMENTO COM PONTALETE DE MADEIRA, PÉ-DIREITO SIMPLES, EM MADEIRA SERRADA, 4 UTILIZAÇÕES. AF_09/2020</t>
  </si>
  <si>
    <t>ARMAÇÃO DE PILAR OU VIGA DE ESTRUTURA CONVENCIONAL DE CONCRETO ARMADO UTILIZANDO AÇO CA-60 DE 5,0 MM - MONTAGEM. AF_06/2022</t>
  </si>
  <si>
    <t>ARMAÇÃO DE PILAR OU VIGA DE ESTRUTURA CONVENCIONAL DE CONCRETO ARMADO UTILIZANDO AÇO CA-50 DE 12,5 MM - MONTAGEM. AF_06/2022</t>
  </si>
  <si>
    <t>TELHAMENTO COM TELHA ONDULADA DE FIBROCIMENTO E = 6 MM, COM RECOBRIMENTO LATERAL DE 1 1/4 DE ONDA PARA TELHADO COM INCLINAÇÃO MÁXIMA DE 10°, COM ATÉ 2 ÁGUAS, INCLUSO IÇAMENTO. AF_07/2019</t>
  </si>
  <si>
    <t>TELHAMENTO COM TELHA DE AÇO/ALUMÍNIO E = 0,5 MM, COM ATÉ 2 ÁGUAS, INCLUSO IÇAMENTO. AF_07/2019</t>
  </si>
  <si>
    <t>CALHA EM CHAPA DE AÇO GALVANIZADO NÚMERO 24, DESENVOLVIMENTO DE 33 CM, INCLUSO TRANSPORTE VERTICAL. AF_07/2019</t>
  </si>
  <si>
    <t>RUFO EM CHAPA DE AÇO GALVANIZADO NÚMERO 24, CORTE DE 25 CM, INCLUSO TRANSPORTE VERTICAL. AF_07/2019</t>
  </si>
  <si>
    <t>REGISTRO DE GAVETA BRUTO, LATÃO, ROSCÁVEL, 1 1/2", COM ACABAMENTO E CANOPLA CROMADOS - FORNECIMENTO E INSTALAÇÃO. AF_08/2021</t>
  </si>
  <si>
    <t>CAMADA SEPARADORA PARA EXECUÇÃO DE RADIER, PISO DE CONCRETO OU LAJE SOBRE SOLO, EM LONA PLÁSTICA. AF_09/2021</t>
  </si>
  <si>
    <t>CAIXA ENTERRADA HIDRÁULICA RETANGULAR EM ALVENARIA COM TIJOLOS CERÂMICOS MACIÇOS, DIMENSÕES INTERNAS: 0,6X0,6X0,6 M PARA REDE DE ESGOTO. AF_12/2020</t>
  </si>
  <si>
    <t>SINAPI</t>
  </si>
  <si>
    <t>Referência SINAPI</t>
  </si>
  <si>
    <t xml:space="preserve"> </t>
  </si>
  <si>
    <t>BDI 1 (%)</t>
  </si>
  <si>
    <t>FONTE</t>
  </si>
  <si>
    <t>UNID</t>
  </si>
  <si>
    <t>PREÇO TOTAL (R$)</t>
  </si>
  <si>
    <t>BDI</t>
  </si>
  <si>
    <t>BDI 1</t>
  </si>
  <si>
    <t>BDI 2</t>
  </si>
  <si>
    <t>Campo Bom,</t>
  </si>
  <si>
    <t>PREÇO TOTAL EXCLUSO BDI (R$)</t>
  </si>
  <si>
    <t>5.3</t>
  </si>
  <si>
    <t>6.1</t>
  </si>
  <si>
    <t>8.5</t>
  </si>
  <si>
    <t>8.6</t>
  </si>
  <si>
    <t>8.7</t>
  </si>
  <si>
    <t>8.8</t>
  </si>
  <si>
    <t>10.1</t>
  </si>
  <si>
    <t>10.2</t>
  </si>
  <si>
    <t>10.3</t>
  </si>
  <si>
    <t>11.1</t>
  </si>
  <si>
    <t>11.3</t>
  </si>
  <si>
    <t>Encargos sociais:</t>
  </si>
  <si>
    <t>EMBOÇO OU MASSA ÚNICA EM ARGAMASSA TRAÇO 1:2:8, PREPARO MANUAL, APLICADA MANUALMENTE EM PANOS DE FACHADA COM PRESENÇA DE VÃOS, ESPESSURA DE 25 MM, ACESSO POR ANDAIME. AF_08/2022</t>
  </si>
  <si>
    <t>EMBOÇO OU MASSA ÚNICA EM ARGAMASSA TRAÇO 1:2:8, PREPARO MANUAL, APLICADA MANUALMENTE EM PANOS DE FACHADA COM PRESENÇA DE VÃOS, ESPESSURA DE 25 MM. AF_08/2022</t>
  </si>
  <si>
    <t>EMBOÇO OU MASSA ÚNICA EM ARGAMASSA TRAÇO 1:2:8, PREPARO MECÂNICO COM BETONEIRA 400 L, APLICADA MANUALMENTE EM PANOS CEGOS DE FACHADA (SEM PRESENÇA DE VÃOS), ESPESSURA DE 25 MM. AF_08/2022</t>
  </si>
  <si>
    <t>TUBO PVC, SERIE NORMAL, ESGOTO PREDIAL, DN 50 MM, FORNECIDO E INSTALADO EM RAMAL DE DESCARGA OU RAMAL DE ESGOTO SANITÁRIO. AF_08/2022</t>
  </si>
  <si>
    <t>TUBO PVC, SERIE NORMAL, ESGOTO PREDIAL, DN 100 MM, FORNECIDO E INSTALADO EM PRUMADA DE ESGOTO SANITÁRIO OU VENTILAÇÃO. AF_08/2022</t>
  </si>
  <si>
    <t>EXECUÇÃO DE PASSEIO (CALÇADA) OU PISO DE CONCRETO COM CONCRETO MOLDADO IN LOCO, FEITO EM OBRA, ACABAMENTO CONVENCIONAL, ESPESSURA 6 CM, ARMADO. AF_08/2022</t>
  </si>
  <si>
    <t>2.6</t>
  </si>
  <si>
    <t>2.7</t>
  </si>
  <si>
    <t>3.3</t>
  </si>
  <si>
    <t>4.3</t>
  </si>
  <si>
    <t>4.4</t>
  </si>
  <si>
    <t>4.5</t>
  </si>
  <si>
    <t>11.4</t>
  </si>
  <si>
    <t>11.5</t>
  </si>
  <si>
    <t>11.6</t>
  </si>
  <si>
    <t>2.8</t>
  </si>
  <si>
    <t>2.9</t>
  </si>
  <si>
    <t>2.10</t>
  </si>
  <si>
    <t>2.11</t>
  </si>
  <si>
    <t>3.4</t>
  </si>
  <si>
    <t>3.5</t>
  </si>
  <si>
    <t>3.6</t>
  </si>
  <si>
    <t>4.6</t>
  </si>
  <si>
    <t>11.7</t>
  </si>
  <si>
    <t>11.8</t>
  </si>
  <si>
    <t>11.9</t>
  </si>
  <si>
    <t>11.10</t>
  </si>
  <si>
    <t>11.11</t>
  </si>
  <si>
    <t>7.6</t>
  </si>
  <si>
    <t>CALHA/CANALETA DE CONCRETO SIMPLES, TIPO MEIA CANA, DIAMETRO DE 30 CM, PARA AGUA PLUVIAL</t>
  </si>
  <si>
    <t>PORTAO DE CORRER EM CHAPA TIPO PAINEL LAMBRIL QUADRADO, COM PORTA SOCIAL COMPLETA INCLUIDA, COM REQUADRO, ACABAMENTO NATURAL, COM TRILHOS E ROLDANAS</t>
  </si>
  <si>
    <t>PORTAO DE CORRER EM GRADIL FIXO DE BARRA DE FERRO CHATA DE 3 X 1/4" NA VERTICAL, SEM REQUADRO, ACABAMENTO NATURAL, COM TRILHOS E ROLDANAS</t>
  </si>
  <si>
    <t>TERRA VEGETAL (GRANEL)</t>
  </si>
  <si>
    <t>EXECUÇÃO DE PAVIMENTO EM PISO INTERTRAVADO, COM BLOCO RETANGULAR COR NATURAL DE 20 X 10 CM, ESPESSURA 6 CM. AF_10/2022</t>
  </si>
  <si>
    <t>EXECUÇÃO DE PAVIMENTO EM PISO INTERTRAVADO, COM BLOCO SEXTAVADO DE 25 X 25 CM, ESPESSURA 6 CM. AF_10/2022</t>
  </si>
  <si>
    <t>PINTURA COM TINTA ALQUÍDICA DE FUNDO (TIPO ZARCÃO) PULVERIZADA SOBRE PERFIL METÁLICO EXECUTADO EM FÁBRICA (POR DEMÃO). AF_01/2020_PE</t>
  </si>
  <si>
    <t>Cemitério Municipal</t>
  </si>
  <si>
    <t>Av. João XXIII</t>
  </si>
  <si>
    <t>A167737-3</t>
  </si>
  <si>
    <t>SERVIÇOS PRELIMINARES</t>
  </si>
  <si>
    <t>REVESTIMENTO CERÂMICO PARA PISO COM PLACAS TIPO ESMALTADA DE DIMENSÕES 45X45 CM APLICADA EM AMBIENTES DE ÁREA ENTRE 5 M2 E 10 M2. AF_02/2023_PE</t>
  </si>
  <si>
    <t>REVESTIMENTO CERÂMICO PARA PAREDES INTERNAS COM PLACAS TIPO ESMALTADA DE DIMENSÕES 33X45 CM APLICADAS NA ALTURA INTEIRA DAS PAREDES. AF_02/2023_PE</t>
  </si>
  <si>
    <t>CHAPISCO APLICADO EM ALVENARIA (SEM PRESENÇA DE VÃOS) E ESTRUTURAS DE CONCRETO DE FACHADA, COM ROLO PARA TEXTURA ACRÍLICA. ARGAMASSA INDUSTRIALIZADA COM PREPARO EM MISTURADOR 300 KG. AF_10/2022</t>
  </si>
  <si>
    <t>CHAPISCO APLICADO EM ALVENARIA (COM PRESENÇA DE VÃOS) E ESTRUTURAS DE CONCRETO DE FACHADA, COM COLHER DE PEDREIRO. ARGAMASSA TRAÇO 1:3 COM PREPARO EM BETONEIRA 400L. AF_10/2022</t>
  </si>
  <si>
    <t>APLICAÇÃO MANUAL DE FUNDO SELADOR ACRÍLICO EM PANOS CEGOS DE FACHADA (SEM PRESENÇA DE VÃOS) DE EDIFÍCIOS DE MÚLTIPLOS PAVIMENTOS. AF_03/2024</t>
  </si>
  <si>
    <t>FUNDO SELADOR ACRÍLICO, APLICAÇÃO MANUAL EM PAREDE, UMA DEMÃO. AF_04/2023</t>
  </si>
  <si>
    <t>TUBO, PVC, SOLDÁVEL, DE 25MM, INSTALADO EM RAMAL DE DISTRIBUIÇÃO DE ÁGUA - FORNECIMENTO E INSTALAÇÃO. AF_06/2022</t>
  </si>
  <si>
    <t>CABO DE COBRE FLEXÍVEL ISOLADO, 2,5 MM², ANTI-CHAMA 450/750 V, PARA CIRCUITOS TERMINAIS - FORNECIMENTO E INSTALAÇÃO. AF_03/2023</t>
  </si>
  <si>
    <t>CABO DE COBRE FLEXÍVEL ISOLADO, 2,5 MM², ANTI-CHAMA 0,6/1,0 KV,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</si>
  <si>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</si>
  <si>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6 MM², ANTI-CHAMA 450/750 V, PARA CIRCUITOS TERMINAIS - FORNECIMENTO E INSTALAÇÃO. AF_03/2023</t>
  </si>
  <si>
    <t>INTERRUPTOR SIMPLES (1 MÓDULO), 10A/250V, INCLUINDO SUPORTE E PLACA - FORNECIMENTO E INSTALAÇÃO. AF_03/2023</t>
  </si>
  <si>
    <t>REATERRO MANUAL DE VALAS, COM COMPACTADOR DE SOLOS DE PERCUSSÃO. AF_08/2023</t>
  </si>
  <si>
    <t>ASSENTAMENTO DE GUIA (MEIO-FIO) EM TRECHO RETO, CONFECCIONADA EM CONCRETO PRÉ-FABRICADO, DIMENSÕES 100X15X13X30 CM (COMPRIMENTO X BASE INFERIOR X BASE SUPERIOR X ALTURA). AF_01/2024</t>
  </si>
  <si>
    <t>ATERRO MANUAL DE VALAS COM SOLO ARGILO-ARENOSO. AF_08/2023</t>
  </si>
  <si>
    <t>JANELA DE AÇO TIPO BASCULANTE, PARA VIDROS (VIDROS NÃO INCLUSOS), BATENTE/ REQUADRO INCLUSO (6,5 A 14 CM), DIMENSÕES 60X60 CM, COM COM PINTURA ANTICORROSIVA, SEM ACABAMENTO, COM FERRAGENS, FIXAÇÃO COM ARGAMASSA, EXCLUSIVE CONTRAMARCO - FORNECIMENTO E INSTALAÇÃO. AF_11/2024</t>
  </si>
  <si>
    <t>APLICAÇÃO MANUAL DE TINTA LÁTEX ACRÍLICA EM PANOS SEM PRESENÇA DE VÃOS DE EDIFÍCIOS DE MÚLTIPLOS PAVIMENTOS, DUAS DEMÃOS. AF_03/2024</t>
  </si>
  <si>
    <t>FORRO EM RÉGUAS DE PVC, LISO, PARA AMBIENTES COMERCIAIS, INCLUSIVE ESTRUTURA BIDIRECIONAL DE FIXAÇÃO. AF_08/2023_PS</t>
  </si>
  <si>
    <t>ESCAVAÇÃO MECANIZADA PARA VIGA BALDRAME OU SAPATA CORRIDA COM MINI-ESCAVADEIRA (INCLUINDO ESCAVAÇÃO PARA COLOCAÇÃO DE FÔRMAS). AF_01/2024</t>
  </si>
  <si>
    <t>FABRICAÇÃO, MONTAGEM E DESMONTAGEM DE FÔRMA PARA BLOCO DE COROAMENTO, EM MADEIRA SERRADA, E=25 MM, 4 UTILIZAÇÕES. AF_01/2024</t>
  </si>
  <si>
    <t>FABRICAÇÃO, MONTAGEM E DESMONTAGEM DE FÔRMA PARA VIGA BALDRAME, EM MADEIRA SERRADA, E=25 MM, 4 UTILIZAÇÕES. AF_01/2024</t>
  </si>
  <si>
    <t>CONCRETAGEM DE BLOCO DE COROAMENTO OU VIGA BALDRAME, FCK 30 MPA, COM USO DE JERICA - LANÇAMENTO, ADENSAMENTO E ACABAMENTO. AF_01/2024</t>
  </si>
  <si>
    <t>LASTRO COM MATERIAL GRANULAR, APLICAÇÃO EM BLOCOS DE COROAMENTO, ESPESSURA DE *5 CM*. AF_01/2024</t>
  </si>
  <si>
    <t>DEMOLIÇÃO DE REVESTIMENTO CERÂMICO, DE FORMA MANUAL, SEM REAPROVEITAMENTO. AF_09/2023</t>
  </si>
  <si>
    <t>REMOÇÃO DE PORTAS, DE FORMA MANUAL, SEM REAPROVEITAMENTO. AF_09/2023</t>
  </si>
  <si>
    <t>REMOÇÃO DE JANELAS, DE FORMA MANUAL, SEM REAPROVEITAMENTO. AF_09/2023</t>
  </si>
  <si>
    <t>REMOÇÃO DE TELHAS DE FIBROCIMENTO METÁLICA E CERÂMICA, DE FORMA MANUAL, SEM REAPROVEITAMENTO. AF_09/2023</t>
  </si>
  <si>
    <t>REMOÇÃO DE TRAMA DE MADEIRA PARA COBERTURA, DE FORMA MANUAL, SEM REAPROVEITAMENTO. AF_09/2023</t>
  </si>
  <si>
    <t>REMOÇÃO DE LOUÇAS, DE FORMA MANUAL, SEM REAPROVEITAMENTO. AF_09/2023</t>
  </si>
  <si>
    <t>TAPUME COM TELHA METÁLICA. AF_03/2024</t>
  </si>
  <si>
    <t>PLANTIO DE FORRAÇÃO. AF_07/2024</t>
  </si>
  <si>
    <t>PLANTIO DE ARBUSTO OU CERCA VIVA. AF_07/2024</t>
  </si>
  <si>
    <t>APLICAÇÃO DE ADUBO EM SOLO. AF_07/2024</t>
  </si>
  <si>
    <t>LIMPEZA MANUAL DE VEGETAÇÃO EM TERRENO COM ENXADA. AF_03/2024</t>
  </si>
  <si>
    <t>CORTE RASO E RECORTE DE ÁRVORE COM DIÂMETRO DE TRONCO MAIOR OU IGUAL A 0,20 M E MENOR QUE 0,40 M. AF_03/2024</t>
  </si>
  <si>
    <t>IMPERMEABILIZAÇÃO DE SUPERFÍCIE COM MEMBRANA À BASE DE POLIURETANO, 2 DEMÃOS. AF_09/2023</t>
  </si>
  <si>
    <t>IMPERMEABILIZAÇÃO DE SUPERFÍCIE COM EMULSÃO ASFÁLTICA, 2 DEMÃOS. AF_09/2023</t>
  </si>
  <si>
    <t>TRATAMENTO DE RALO OU PONTO EMERGENTE COM ARGAMASSA POLIMÉRICA / MEMBRANA ACRÍLICA REFORÇADO COM TELA DE POLIÉSTER (MAV). AF_09/2023</t>
  </si>
  <si>
    <t>LASTRO COM MATERIAL GRANULAR (PEDRA BRITADA N.1 E PEDRA BRITADA N.2), APLICADO EM PISOS OU LAJES SOBRE SOLO, ESPESSURA DE *10 CM*. AF_01/2024</t>
  </si>
  <si>
    <t>PINTURA COM TINTA ALQUÍDICA DE ACABAMENTO (ESMALTE SINTÉTICO BRILHANTE) PULVERIZADA SOBRE PERFIL METÁLICO EXECUTADO EM FÁBRICA (POR DEMÃO). AF_01/2020_PE</t>
  </si>
  <si>
    <t>LUMINÁRIA DE LED PARA ILUMINAÇÃO PÚBLICA, DE 68 W ATÉ 97 W - FORNECIMENTO E INSTALAÇÃO. AF_02/2025_PS</t>
  </si>
  <si>
    <t>ESCADA EM CONCRETO ARMADO MOLDADO IN LOCO, FCK 25 MPA, COM 1 LANCE E LAJE PLANA, FÔRMA EM CHAPA DE MADEIRA COMPENSADA RESINADA. AF_11/2020</t>
  </si>
  <si>
    <t>ALVENARIA DE VEDAÇÃO DE BLOCOS VAZADOS DE CONCRETO APARENTE DE 19X19X39 CM (ESPESSURA 19 CM) E ARGAMASSA DE ASSENTAMENTO COM PREPARO MANUAL. AF_12/2021</t>
  </si>
  <si>
    <t>CONCRETAGEM DE PILARES, FCK = 25 MPA, COM USO DE BOMBA - LANÇAMENTO, ADENSAMENTO E ACABAMENTO. AF_02/2022_PS</t>
  </si>
  <si>
    <t>FORNECIMENTO E INSTALAÇÃO DE PLACA DE OBRA COM CHAPA GALVANIZADA E ESTRUTURA DE MADEIRA. AF_03/2022_PS</t>
  </si>
  <si>
    <t>LUMINÁRIA TIPO PLAFON CIRCULAR, DE SOBREPOR, COM LED DE 12/13 W - FORNECIMENTO E INSTALAÇÃO. AF_09/2024</t>
  </si>
  <si>
    <t>PLANTIO DE GRAMA ESMERALDA OU SÃO CARLOS OU CURITIBANA, EM PLACAS. AF_07/2024</t>
  </si>
  <si>
    <t>PINTURA LÁTEX ACRÍLICA STANDARD, APLICAÇÃO MANUAL EM PAREDES, DUAS DEMÃOS. AF_04/2023</t>
  </si>
  <si>
    <t>DEMOLIÇÃO DE PISO DE CONCRETO SIMPLES, DE FORMA MECANIZADA COM MARTELETE, SEM REAPROVEITAMENTO. AF_09/2023</t>
  </si>
  <si>
    <t>REMOÇÃO DE CERCAS E MOURÕES, DE FORMA MANUAL, SEM REAPROVEITAMENTO. AF_09/2023</t>
  </si>
  <si>
    <t>ARMAÇÃO DE SAPATA ISOLADA, VIGA BALDRAME E SAPATA CORRIDA UTILIZANDO AÇO CA-60 DE 5 MM - MONTAGEM. AF_01/2024</t>
  </si>
  <si>
    <t>ARMAÇÃO DE SAPATA ISOLADA, VIGA BALDRAME E SAPATA CORRIDA UTILIZANDO AÇO CA-50 DE 6,3 MM - MONTAGEM. AF_01/2024</t>
  </si>
  <si>
    <t>ARMAÇÃO DE BLOCO, SAPATA ISOLADA, VIGA BALDRAME E SAPATA CORRIDA UTILIZANDO AÇO CA-50 DE 12,5 MM - MONTAGEM. AF_01/2024</t>
  </si>
  <si>
    <t>LOCAÇÃO CONVENCIONAL DE OBRA, UTILIZANDO GABARITO DE TÁBUAS CORRIDAS PONTALETADAS A CADA 1,50M - 2 UTILIZAÇÕES. AF_03/2024</t>
  </si>
  <si>
    <t>POSTE CONICO CONTINUO EM ACO GALVANIZADO, RETO, ENGASTADO, H = 7 M, DIAMETRO INFERIOR = *125* MM</t>
  </si>
  <si>
    <t>PISO</t>
  </si>
  <si>
    <t>2.12</t>
  </si>
  <si>
    <t>2.13</t>
  </si>
  <si>
    <t>COMPOSIÇÃO</t>
  </si>
  <si>
    <t>GAVETAS MORTUÁRIAS</t>
  </si>
  <si>
    <t>LIMPEZA E PREPARAÇÃO PARA PINTURA</t>
  </si>
  <si>
    <t>TOMADA DE SOBREPOR EXTERNA COM TAMPA 20A, INCLUSIVE INSTALAÇÃO</t>
  </si>
  <si>
    <t>REFORMA DO GUARDA-CORPO METÁLICO EXISTENTE</t>
  </si>
  <si>
    <t xml:space="preserve">PAREDE VAZADA EM PERFIL DE ALUMÍNIO COM ACABAMENTO AMADEIRADO 5X5CM </t>
  </si>
  <si>
    <t>REVESTIMENTO COM SEIXO ROLADO E ARGAMASSA COM ADITIVO IMPERMEABILIZANTE</t>
  </si>
  <si>
    <t>INSTALAÇÃO DE ESTÁTUA DE ANJO</t>
  </si>
  <si>
    <t xml:space="preserve">REMOÇÃO DE CAIXA ENTERRADA HIDRÁULICA 60X60CM </t>
  </si>
  <si>
    <t>RETIRADA DE POSTES DE ILUMINAÇÃO DE MADEIRA</t>
  </si>
  <si>
    <t>ESPALHAMENTO DE TERRA  PARA O PLANTIO</t>
  </si>
  <si>
    <t>PLANTIO DE GRAMA AMENDOIM</t>
  </si>
  <si>
    <t>SUPORTE METÁLICO PARA VELAS FIXADO NO ESPELHO D'ÁGUA</t>
  </si>
  <si>
    <t>PINTURA ARTÍSTICA DE FRASES NAS PAREDES DAS GAVETAS, COM MATERIAL E MÃO DE OBRA</t>
  </si>
  <si>
    <t>ILUMINAÇÃO</t>
  </si>
  <si>
    <t>VELARIO</t>
  </si>
  <si>
    <t>5.4</t>
  </si>
  <si>
    <t>5.5</t>
  </si>
  <si>
    <t>5.6</t>
  </si>
  <si>
    <t>5.7</t>
  </si>
  <si>
    <t>PAREDES / MUROS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</si>
  <si>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</si>
  <si>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</si>
  <si>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</si>
  <si>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</si>
  <si>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</si>
  <si>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</si>
  <si>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</si>
  <si>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</si>
  <si>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</si>
  <si>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</si>
  <si>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</si>
  <si>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</si>
  <si>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</si>
  <si>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</si>
  <si>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</si>
  <si>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5.25</t>
  </si>
  <si>
    <t>5.26</t>
  </si>
  <si>
    <t>5.28</t>
  </si>
  <si>
    <t>5.27</t>
  </si>
  <si>
    <t>5.29</t>
  </si>
  <si>
    <t>5.30</t>
  </si>
  <si>
    <t>5.31</t>
  </si>
  <si>
    <t>5.32</t>
  </si>
  <si>
    <t>ESPELHO DÁGUA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</si>
  <si>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</si>
  <si>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</si>
  <si>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</si>
  <si>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</si>
  <si>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</si>
  <si>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</si>
  <si>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</si>
  <si>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</si>
  <si>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</si>
  <si>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</si>
  <si>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</si>
  <si>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</si>
  <si>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</si>
  <si>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FLOREIRA</t>
  </si>
  <si>
    <t>5.46</t>
  </si>
  <si>
    <t>5.47</t>
  </si>
  <si>
    <t>5.48</t>
  </si>
  <si>
    <t>5.49</t>
  </si>
  <si>
    <t>5.50</t>
  </si>
  <si>
    <t>5.51</t>
  </si>
  <si>
    <t>5.52</t>
  </si>
  <si>
    <t>5.23</t>
  </si>
  <si>
    <t>5.24</t>
  </si>
  <si>
    <t>MURO EXTERNO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</si>
  <si>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</si>
  <si>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</si>
  <si>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</si>
  <si>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</si>
  <si>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</si>
  <si>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</si>
  <si>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</si>
  <si>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</si>
  <si>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</si>
  <si>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</si>
  <si>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</si>
  <si>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</si>
  <si>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</si>
  <si>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</si>
  <si>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</si>
  <si>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</si>
  <si>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</si>
  <si>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</si>
  <si>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</si>
  <si>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</si>
  <si>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</si>
  <si>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</si>
  <si>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</si>
  <si>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</si>
  <si>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GRADES E PORTÕES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</si>
  <si>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</si>
  <si>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</si>
  <si>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</si>
  <si>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</si>
  <si>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</si>
  <si>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</si>
  <si>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</si>
  <si>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</si>
  <si>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</si>
  <si>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</si>
  <si>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</si>
  <si>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</si>
  <si>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</si>
  <si>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</si>
  <si>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</si>
  <si>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</si>
  <si>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</si>
  <si>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SANITÁRIO</t>
  </si>
  <si>
    <t>DEPÓSITO DE MATERIAIS</t>
  </si>
  <si>
    <t>9.9</t>
  </si>
  <si>
    <t>9.10</t>
  </si>
  <si>
    <t>9.11</t>
  </si>
  <si>
    <t>9.12</t>
  </si>
  <si>
    <t>DEPÓSITO DE CAIXÕES</t>
  </si>
  <si>
    <t>PAISAGISMO</t>
  </si>
  <si>
    <t>CERCAMENTO EM TELA DE ARAME GALVANIZADO, ESTRUTURADO POR TUBOS DE AÇO GALVANIZADO</t>
  </si>
  <si>
    <t>GRELHA DE FERRO FUNDIDO SIMPLES COM REQUADRO, 300 X 1000 MM, ASSENTADA COM ARGAMASSA 1 : 3 CIMENTO: AREIA - FORNECIMENTO E INSTALAÇÃO. AF_05/2025</t>
  </si>
  <si>
    <t>PORTA EM ALUMÍNIO DE ABRIR TIPO VENEZIANA COM GUARNIÇÃO, FIXAÇÃO COM PARAFUSOS - FORNECIMENTO E INSTALAÇÃO. AF_10/2025</t>
  </si>
  <si>
    <t>TRAMA DE MADEIRA COMPOSTA POR TERÇAS PARA TELHADOS DE ATÉ 2 ÁGUAS PARA TELHA ONDULADA DE FIBROCIMENTO, METÁLICA, PLÁSTICA OU TERMOACÚSTICA, INCLUSO TRANSPORTE VERTICAL. AF_10/2025</t>
  </si>
  <si>
    <t>DISJUNTOR BIPOLAR TIPO DIN, CORRENTE NOMINAL DE 10A - FORNECIMENTO E INSTALAÇÃO. AF_07/2025</t>
  </si>
  <si>
    <t>DISJUNTOR BIPOLAR TIPO DIN, CORRENTE NOMINAL DE 20A - FORNECIMENTO E INSTALAÇÃO. AF_07/2025</t>
  </si>
  <si>
    <t>QUADRO DE DISTRIBUIÇÃO DE ENERGIA EM PVC, DE EMBUTIR, SEM BARRAMENTO, PARA 6 DISJUNTORES - FORNECIMENTO E INSTALAÇÃO. AF_07/2025</t>
  </si>
  <si>
    <t>LIMPEZA DE SUPERFÍCIE PISO OU PAREDE COM JATO DE ALTA PRESSÃO. AF_10/2025</t>
  </si>
  <si>
    <t>INSTALAÇÃO DE VIDRO IMPRESSO, E = 4 MM, EM ESQUADRIA DE ALUMÍNIO OU PVC, FIXADO COM BAGUETE. AF_11/2025</t>
  </si>
  <si>
    <t>CERCAMENTO EM GRADE DE BARRA CHATA</t>
  </si>
  <si>
    <t>SINAPI DESONERADO</t>
  </si>
  <si>
    <t>CAU/RS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</si>
</sst>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[$-F800]dddd\,\ mmmm\ dd\,\ yyyy"/>
    <numFmt numFmtId="168" formatCode="_(&quot;$&quot;* #,##0.00_);_(&quot;$&quot;* \(#,##0.00\);_(&quot;$&quot;* &quot;-&quot;??_);_(@_)"/>
    <numFmt numFmtId="169" formatCode="#,##0.00\ ;\-#,##0.00\ ;&quot; -&quot;#\ ;@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9"/>
      <name val="Arial"/>
      <family val="2"/>
      <charset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9"/>
      <color rgb="FFFFFFFF"/>
      <name val="Arial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D7E4BD"/>
        <bgColor rgb="FFC5E0B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rgb="FF4F6228"/>
        <bgColor rgb="FF333333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17" fillId="0" borderId="0"/>
    <xf numFmtId="168" fontId="17" fillId="0" borderId="0" applyFont="0" applyFill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19" fillId="19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20" borderId="0" applyNumberFormat="0" applyBorder="0" applyAlignment="0" applyProtection="0"/>
    <xf numFmtId="0" fontId="19" fillId="19" borderId="0" applyNumberFormat="0" applyBorder="0" applyAlignment="0" applyProtection="0"/>
    <xf numFmtId="0" fontId="19" fillId="13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15" applyNumberFormat="0" applyAlignment="0" applyProtection="0"/>
    <xf numFmtId="0" fontId="22" fillId="23" borderId="16" applyNumberFormat="0" applyAlignment="0" applyProtection="0"/>
    <xf numFmtId="0" fontId="23" fillId="0" borderId="17" applyNumberFormat="0" applyFill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19" borderId="0" applyNumberFormat="0" applyBorder="0" applyAlignment="0" applyProtection="0"/>
    <xf numFmtId="0" fontId="19" fillId="27" borderId="0" applyNumberFormat="0" applyBorder="0" applyAlignment="0" applyProtection="0"/>
    <xf numFmtId="0" fontId="24" fillId="13" borderId="15" applyNumberFormat="0" applyAlignment="0" applyProtection="0"/>
    <xf numFmtId="0" fontId="2" fillId="0" borderId="0"/>
    <xf numFmtId="0" fontId="25" fillId="28" borderId="0" applyNumberFormat="0" applyBorder="0" applyAlignment="0" applyProtection="0"/>
    <xf numFmtId="0" fontId="26" fillId="14" borderId="0" applyNumberFormat="0" applyBorder="0" applyAlignment="0" applyProtection="0"/>
    <xf numFmtId="0" fontId="6" fillId="0" borderId="0"/>
    <xf numFmtId="0" fontId="5" fillId="14" borderId="18" applyNumberFormat="0" applyAlignment="0" applyProtection="0"/>
    <xf numFmtId="9" fontId="5" fillId="0" borderId="0" applyFill="0" applyBorder="0" applyAlignment="0" applyProtection="0"/>
    <xf numFmtId="0" fontId="27" fillId="22" borderId="1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169" fontId="2" fillId="0" borderId="0"/>
    <xf numFmtId="0" fontId="5" fillId="0" borderId="0"/>
    <xf numFmtId="0" fontId="5" fillId="0" borderId="0"/>
  </cellStyleXfs>
  <cellXfs count="231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4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4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4" fontId="5" fillId="0" borderId="0" xfId="3" applyNumberFormat="1" applyFont="1" applyAlignment="1">
      <alignment horizontal="center" vertical="center" wrapText="1"/>
    </xf>
    <xf numFmtId="164" fontId="5" fillId="0" borderId="12" xfId="3" applyNumberFormat="1" applyFont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2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4" fontId="7" fillId="0" borderId="0" xfId="4" applyNumberFormat="1" applyFont="1"/>
    <xf numFmtId="164" fontId="7" fillId="0" borderId="1" xfId="4" applyNumberFormat="1" applyFont="1" applyBorder="1"/>
    <xf numFmtId="164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4" fontId="10" fillId="0" borderId="0" xfId="3" applyNumberFormat="1" applyFont="1" applyAlignment="1">
      <alignment vertical="center"/>
    </xf>
    <xf numFmtId="164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4" fontId="10" fillId="0" borderId="0" xfId="3" applyNumberFormat="1" applyFont="1"/>
    <xf numFmtId="164" fontId="8" fillId="0" borderId="0" xfId="3" applyNumberFormat="1" applyFont="1"/>
    <xf numFmtId="2" fontId="0" fillId="0" borderId="0" xfId="0" applyNumberFormat="1"/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0" xfId="4" applyFont="1" applyBorder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14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3" fontId="15" fillId="8" borderId="13" xfId="3" applyNumberFormat="1" applyFont="1" applyFill="1" applyBorder="1" applyAlignment="1">
      <alignment vertical="center" wrapText="1"/>
    </xf>
    <xf numFmtId="0" fontId="15" fillId="9" borderId="14" xfId="3" applyFont="1" applyFill="1" applyBorder="1" applyAlignment="1">
      <alignment vertical="center" wrapText="1"/>
    </xf>
    <xf numFmtId="0" fontId="15" fillId="9" borderId="14" xfId="3" applyFont="1" applyFill="1" applyBorder="1" applyAlignment="1">
      <alignment horizontal="right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164" fontId="7" fillId="0" borderId="0" xfId="4" applyNumberFormat="1" applyFont="1" applyAlignment="1">
      <alignment horizontal="center"/>
    </xf>
    <xf numFmtId="0" fontId="15" fillId="9" borderId="4" xfId="3" applyFont="1" applyFill="1" applyBorder="1" applyAlignment="1">
      <alignment horizontal="right" vertical="center" wrapText="1"/>
    </xf>
    <xf numFmtId="44" fontId="15" fillId="9" borderId="10" xfId="3" applyNumberFormat="1" applyFont="1" applyFill="1" applyBorder="1" applyAlignment="1">
      <alignment vertical="center" wrapText="1"/>
    </xf>
    <xf numFmtId="1" fontId="14" fillId="0" borderId="0" xfId="0" applyNumberFormat="1" applyFont="1"/>
    <xf numFmtId="44" fontId="15" fillId="9" borderId="10" xfId="3" applyNumberFormat="1" applyFont="1" applyFill="1" applyBorder="1" applyAlignment="1">
      <alignment horizontal="center" vertical="center" wrapText="1"/>
    </xf>
    <xf numFmtId="164" fontId="8" fillId="0" borderId="0" xfId="3" applyNumberFormat="1" applyFont="1" applyAlignment="1">
      <alignment horizontal="center" vertical="center"/>
    </xf>
    <xf numFmtId="164" fontId="7" fillId="0" borderId="1" xfId="4" applyNumberFormat="1" applyFont="1" applyBorder="1" applyAlignment="1">
      <alignment horizontal="center"/>
    </xf>
    <xf numFmtId="164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5" fillId="9" borderId="3" xfId="3" applyFont="1" applyFill="1" applyBorder="1" applyAlignment="1">
      <alignment vertical="center" wrapText="1"/>
    </xf>
    <xf numFmtId="0" fontId="15" fillId="9" borderId="10" xfId="3" applyFont="1" applyFill="1" applyBorder="1" applyAlignment="1">
      <alignment vertical="center" wrapText="1"/>
    </xf>
    <xf numFmtId="164" fontId="15" fillId="9" borderId="10" xfId="3" applyNumberFormat="1" applyFont="1" applyFill="1" applyBorder="1" applyAlignment="1">
      <alignment vertical="center" wrapText="1"/>
    </xf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3" fontId="15" fillId="0" borderId="0" xfId="3" applyNumberFormat="1" applyFont="1" applyAlignment="1">
      <alignment horizontal="center" vertical="center" wrapText="1"/>
    </xf>
    <xf numFmtId="0" fontId="7" fillId="0" borderId="0" xfId="4" applyFont="1" applyAlignment="1">
      <alignment vertical="center" wrapText="1"/>
    </xf>
    <xf numFmtId="44" fontId="7" fillId="0" borderId="0" xfId="3" applyNumberFormat="1" applyFont="1" applyAlignment="1">
      <alignment horizontal="center" vertical="center" wrapText="1"/>
    </xf>
    <xf numFmtId="44" fontId="9" fillId="0" borderId="0" xfId="3" applyNumberFormat="1" applyFont="1" applyAlignment="1">
      <alignment horizontal="center" vertical="center" wrapText="1"/>
    </xf>
    <xf numFmtId="10" fontId="0" fillId="0" borderId="0" xfId="1" applyNumberFormat="1" applyFont="1"/>
    <xf numFmtId="44" fontId="0" fillId="0" borderId="0" xfId="0" applyNumberFormat="1"/>
    <xf numFmtId="0" fontId="12" fillId="0" borderId="0" xfId="0" applyFont="1" applyAlignment="1">
      <alignment wrapText="1"/>
    </xf>
    <xf numFmtId="0" fontId="10" fillId="0" borderId="0" xfId="3" applyFont="1" applyAlignment="1">
      <alignment wrapText="1"/>
    </xf>
    <xf numFmtId="0" fontId="7" fillId="0" borderId="0" xfId="4" applyFont="1" applyAlignment="1">
      <alignment wrapText="1"/>
    </xf>
    <xf numFmtId="0" fontId="10" fillId="0" borderId="0" xfId="3" applyFont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0" fillId="0" borderId="0" xfId="0"/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44" fontId="7" fillId="0" borderId="0" xfId="4" applyNumberFormat="1" applyFont="1" applyAlignment="1">
      <alignment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0" fillId="0" borderId="0" xfId="0"/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0" fillId="0" borderId="0" xfId="0"/>
    <xf numFmtId="164" fontId="15" fillId="10" borderId="10" xfId="2" applyNumberFormat="1" applyFont="1" applyFill="1" applyBorder="1" applyAlignment="1" applyProtection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0" fontId="15" fillId="9" borderId="8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0" fillId="0" borderId="0" xfId="0"/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0" fontId="15" fillId="9" borderId="8" xfId="3" applyFont="1" applyFill="1" applyBorder="1" applyAlignment="1">
      <alignment vertical="center" wrapText="1"/>
    </xf>
    <xf numFmtId="0" fontId="0" fillId="0" borderId="0" xfId="0"/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15" fillId="9" borderId="8" xfId="3" applyFont="1" applyFill="1" applyBorder="1" applyAlignment="1">
      <alignment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3" fontId="15" fillId="6" borderId="10" xfId="3" applyNumberFormat="1" applyFont="1" applyFill="1" applyBorder="1" applyAlignment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0" fontId="0" fillId="0" borderId="0" xfId="0"/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0" fontId="15" fillId="9" borderId="8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3" fontId="15" fillId="6" borderId="10" xfId="3" applyNumberFormat="1" applyFont="1" applyFill="1" applyBorder="1" applyAlignment="1">
      <alignment horizontal="center" vertical="center" wrapText="1"/>
    </xf>
    <xf numFmtId="0" fontId="18" fillId="11" borderId="10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5" fillId="9" borderId="14" xfId="3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0" fontId="15" fillId="9" borderId="10" xfId="3" applyFont="1" applyFill="1" applyBorder="1" applyAlignment="1">
      <alignment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0" fontId="15" fillId="9" borderId="8" xfId="3" applyFont="1" applyFill="1" applyBorder="1" applyAlignment="1">
      <alignment vertical="center" wrapText="1"/>
    </xf>
    <xf numFmtId="0" fontId="35" fillId="29" borderId="14" xfId="3" applyFont="1" applyFill="1" applyBorder="1" applyAlignment="1">
      <alignment vertical="center" wrapText="1"/>
    </xf>
    <xf numFmtId="0" fontId="0" fillId="0" borderId="0" xfId="0"/>
    <xf numFmtId="0" fontId="15" fillId="9" borderId="14" xfId="3" applyFont="1" applyFill="1" applyBorder="1" applyAlignment="1">
      <alignment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0" fontId="15" fillId="9" borderId="14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0" fillId="0" borderId="0" xfId="0"/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15" fillId="9" borderId="14" xfId="3" applyFont="1" applyFill="1" applyBorder="1" applyAlignment="1">
      <alignment vertical="center" wrapText="1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0" fontId="0" fillId="0" borderId="0" xfId="0"/>
    <xf numFmtId="0" fontId="15" fillId="9" borderId="14" xfId="3" applyFont="1" applyFill="1" applyBorder="1" applyAlignment="1">
      <alignment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7" fillId="7" borderId="10" xfId="0" applyNumberFormat="1" applyFont="1" applyFill="1" applyBorder="1" applyAlignment="1">
      <alignment horizontal="center" vertical="center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0" fontId="15" fillId="9" borderId="14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NumberFormat="1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15" fillId="9" borderId="14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7" fillId="7" borderId="10" xfId="0" applyNumberFormat="1" applyFont="1" applyFill="1" applyBorder="1" applyAlignment="1">
      <alignment horizontal="center" vertical="center"/>
    </xf>
    <xf numFmtId="164" fontId="15" fillId="10" borderId="10" xfId="2" applyNumberFormat="1" applyFont="1" applyFill="1" applyBorder="1" applyAlignment="1" applyProtection="1">
      <alignment horizontal="center" vertical="center" wrapText="1"/>
    </xf>
    <xf numFmtId="4" fontId="7" fillId="7" borderId="10" xfId="3" applyNumberFormat="1" applyFont="1" applyFill="1" applyBorder="1" applyAlignment="1">
      <alignment horizontal="center" vertical="center" wrapText="1"/>
    </xf>
    <xf numFmtId="0" fontId="18" fillId="11" borderId="10" xfId="3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4" fontId="4" fillId="4" borderId="3" xfId="3" applyNumberFormat="1" applyFont="1" applyFill="1" applyBorder="1" applyAlignment="1">
      <alignment horizontal="center" vertical="center" wrapText="1"/>
    </xf>
    <xf numFmtId="164" fontId="4" fillId="4" borderId="8" xfId="3" applyNumberFormat="1" applyFont="1" applyFill="1" applyBorder="1" applyAlignment="1">
      <alignment horizontal="center" vertical="center" wrapText="1"/>
    </xf>
    <xf numFmtId="164" fontId="4" fillId="4" borderId="4" xfId="3" applyNumberFormat="1" applyFont="1" applyFill="1" applyBorder="1" applyAlignment="1">
      <alignment horizontal="center" vertical="center" wrapText="1"/>
    </xf>
    <xf numFmtId="167" fontId="7" fillId="0" borderId="0" xfId="4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164" fontId="4" fillId="4" borderId="7" xfId="3" applyNumberFormat="1" applyFont="1" applyFill="1" applyBorder="1" applyAlignment="1">
      <alignment horizontal="center" vertical="center" wrapText="1"/>
    </xf>
    <xf numFmtId="164" fontId="4" fillId="4" borderId="9" xfId="3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62">
    <cellStyle name="20% - Ênfase1 2" xfId="17"/>
    <cellStyle name="20% - Ênfase2 2" xfId="16"/>
    <cellStyle name="20% - Ênfase3 2" xfId="15"/>
    <cellStyle name="20% - Ênfase4 2" xfId="18"/>
    <cellStyle name="20% - Ênfase5 2" xfId="19"/>
    <cellStyle name="20% - Ênfase6 2" xfId="20"/>
    <cellStyle name="40% - Ênfase1 2" xfId="21"/>
    <cellStyle name="40% - Ênfase2 2" xfId="22"/>
    <cellStyle name="40% - Ênfase3 2" xfId="23"/>
    <cellStyle name="40% - Ênfase4 2" xfId="24"/>
    <cellStyle name="40% - Ênfase5 2" xfId="25"/>
    <cellStyle name="40% - Ênfase6 2" xfId="26"/>
    <cellStyle name="60% - Ênfase1 2" xfId="27"/>
    <cellStyle name="60% - Ênfase2 2" xfId="28"/>
    <cellStyle name="60% - Ênfase3 2" xfId="29"/>
    <cellStyle name="60% - Ênfase4 2" xfId="30"/>
    <cellStyle name="60% - Ênfase5 2" xfId="31"/>
    <cellStyle name="60% - Ênfase6 2" xfId="32"/>
    <cellStyle name="Bom 2" xfId="33"/>
    <cellStyle name="Cálculo 2" xfId="34"/>
    <cellStyle name="Célula de Verificação 2" xfId="35"/>
    <cellStyle name="Célula Vinculada 2" xfId="36"/>
    <cellStyle name="Ênfase1 2" xfId="37"/>
    <cellStyle name="Ênfase2 2" xfId="38"/>
    <cellStyle name="Ênfase3 2" xfId="39"/>
    <cellStyle name="Ênfase4 2" xfId="40"/>
    <cellStyle name="Ênfase5 2" xfId="41"/>
    <cellStyle name="Ênfase6 2" xfId="42"/>
    <cellStyle name="Entrada 2" xfId="43"/>
    <cellStyle name="Excel Built-in Normal" xfId="3"/>
    <cellStyle name="Excel Built-in Normal 1" xfId="44"/>
    <cellStyle name="Incorreto 2" xfId="45"/>
    <cellStyle name="Moeda 2" xfId="6"/>
    <cellStyle name="Moeda 3" xfId="14"/>
    <cellStyle name="Moeda 3 2" xfId="11"/>
    <cellStyle name="Neutra 2" xfId="46"/>
    <cellStyle name="Normal" xfId="0" builtinId="0"/>
    <cellStyle name="Normal 2" xfId="4"/>
    <cellStyle name="Normal 2 2" xfId="8"/>
    <cellStyle name="Normal 2 3" xfId="12"/>
    <cellStyle name="Normal 2 4" xfId="47"/>
    <cellStyle name="Normal 2 5" xfId="10"/>
    <cellStyle name="Normal 3" xfId="7"/>
    <cellStyle name="Normal 4" xfId="13"/>
    <cellStyle name="Normal 4 2" xfId="60"/>
    <cellStyle name="Normal 5" xfId="61"/>
    <cellStyle name="Nota 2" xfId="48"/>
    <cellStyle name="Porcentagem" xfId="1" builtinId="5"/>
    <cellStyle name="Porcentagem 2" xfId="9"/>
    <cellStyle name="Porcentagem 3" xfId="49"/>
    <cellStyle name="Saída 2" xfId="50"/>
    <cellStyle name="Separador de milhares 2" xfId="5"/>
    <cellStyle name="Separador de milhares 3" xfId="59"/>
    <cellStyle name="Texto de Aviso 2" xfId="51"/>
    <cellStyle name="Texto Explicativo 2" xfId="52"/>
    <cellStyle name="Título 1 1" xfId="54"/>
    <cellStyle name="Título 1 2" xfId="53"/>
    <cellStyle name="Título 2 2" xfId="55"/>
    <cellStyle name="Título 3 2" xfId="56"/>
    <cellStyle name="Título 4 2" xfId="57"/>
    <cellStyle name="Total 2" xfId="58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PROJETOS%20E%20FISCALIZA&#199;&#195;O\7.%20PROJETOS%20EM%20ANDAMENTO\44.%20FINALIZA&#199;&#195;O%20DO%20CENTRO%20VIDA%20DE%20ESPECIALIDADES%20M&#201;DICAS\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6"/>
  <sheetViews>
    <sheetView tabSelected="1" topLeftCell="A187" zoomScaleNormal="100" zoomScalePageLayoutView="70" workbookViewId="0">
      <selection activeCell="R205" sqref="R205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style="157" customWidth="1"/>
    <col min="5" max="5" width="8.28515625" bestFit="1" customWidth="1"/>
    <col min="6" max="6" width="10.7109375" customWidth="1"/>
    <col min="7" max="9" width="13" bestFit="1" customWidth="1"/>
    <col min="10" max="10" width="17.42578125" customWidth="1"/>
    <col min="11" max="11" width="16.85546875" customWidth="1"/>
    <col min="12" max="12" width="18.28515625" customWidth="1"/>
    <col min="13" max="13" width="14.140625" bestFit="1" customWidth="1"/>
    <col min="14" max="14" width="13" bestFit="1" customWidth="1"/>
    <col min="15" max="15" width="14.140625" bestFit="1" customWidth="1"/>
    <col min="16" max="16" width="12.28515625" customWidth="1"/>
    <col min="17" max="17" width="18.42578125" customWidth="1"/>
    <col min="18" max="18" width="17" customWidth="1"/>
    <col min="19" max="19" width="17.85546875" style="31" customWidth="1"/>
    <col min="20" max="20" width="41.28515625" style="46" bestFit="1" customWidth="1"/>
    <col min="22" max="24" width="14" bestFit="1" customWidth="1"/>
  </cols>
  <sheetData>
    <row r="1" spans="1:24" ht="18" x14ac:dyDescent="0.25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24" ht="18" x14ac:dyDescent="0.25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14"/>
      <c r="Q2" s="224"/>
      <c r="R2" s="224"/>
      <c r="S2" s="224"/>
    </row>
    <row r="3" spans="1:24" ht="25.5" x14ac:dyDescent="0.25">
      <c r="A3" s="48" t="s">
        <v>28</v>
      </c>
      <c r="B3" s="53"/>
      <c r="C3" s="225" t="s">
        <v>145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6" t="s">
        <v>108</v>
      </c>
      <c r="Q3" s="75" t="s">
        <v>86</v>
      </c>
      <c r="R3" s="49" t="s">
        <v>88</v>
      </c>
      <c r="S3" s="52">
        <v>26.640000000000004</v>
      </c>
      <c r="U3" s="51" t="s">
        <v>93</v>
      </c>
      <c r="V3" s="51"/>
      <c r="W3" s="51" t="s">
        <v>337</v>
      </c>
      <c r="X3" s="51"/>
    </row>
    <row r="4" spans="1:24" x14ac:dyDescent="0.25">
      <c r="A4" s="50" t="s">
        <v>29</v>
      </c>
      <c r="B4" s="54"/>
      <c r="C4" s="226" t="s">
        <v>146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77" t="s">
        <v>85</v>
      </c>
      <c r="Q4" s="76">
        <v>45992</v>
      </c>
      <c r="R4" s="229" t="s">
        <v>336</v>
      </c>
      <c r="S4" s="230"/>
      <c r="U4" s="51" t="s">
        <v>94</v>
      </c>
      <c r="V4" s="51"/>
      <c r="W4" s="66" t="s">
        <v>87</v>
      </c>
      <c r="X4" s="66" t="s">
        <v>147</v>
      </c>
    </row>
    <row r="5" spans="1:24" x14ac:dyDescent="0.25">
      <c r="A5" s="1"/>
      <c r="B5" s="1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"/>
      <c r="Q5" s="2"/>
      <c r="R5" s="2"/>
      <c r="S5" s="3"/>
    </row>
    <row r="6" spans="1:24" x14ac:dyDescent="0.25">
      <c r="A6" s="216" t="s">
        <v>1</v>
      </c>
      <c r="B6" s="216" t="s">
        <v>89</v>
      </c>
      <c r="C6" s="216" t="s">
        <v>2</v>
      </c>
      <c r="D6" s="216" t="s">
        <v>3</v>
      </c>
      <c r="E6" s="216" t="s">
        <v>90</v>
      </c>
      <c r="F6" s="218" t="s">
        <v>4</v>
      </c>
      <c r="G6" s="220" t="s">
        <v>5</v>
      </c>
      <c r="H6" s="221"/>
      <c r="I6" s="222"/>
      <c r="J6" s="220" t="s">
        <v>96</v>
      </c>
      <c r="K6" s="221"/>
      <c r="L6" s="222"/>
      <c r="M6" s="220" t="s">
        <v>6</v>
      </c>
      <c r="N6" s="221"/>
      <c r="O6" s="222"/>
      <c r="P6" s="227" t="s">
        <v>92</v>
      </c>
      <c r="Q6" s="220" t="s">
        <v>91</v>
      </c>
      <c r="R6" s="221"/>
      <c r="S6" s="222"/>
    </row>
    <row r="7" spans="1:24" x14ac:dyDescent="0.25">
      <c r="A7" s="217"/>
      <c r="B7" s="217"/>
      <c r="C7" s="217"/>
      <c r="D7" s="217"/>
      <c r="E7" s="217"/>
      <c r="F7" s="219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228"/>
      <c r="Q7" s="4" t="s">
        <v>7</v>
      </c>
      <c r="R7" s="4" t="s">
        <v>8</v>
      </c>
      <c r="S7" s="5" t="s">
        <v>9</v>
      </c>
      <c r="T7"/>
    </row>
    <row r="8" spans="1:24" x14ac:dyDescent="0.25">
      <c r="A8" s="6"/>
      <c r="B8" s="7"/>
      <c r="C8" s="7"/>
      <c r="D8" s="154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  <c r="T8"/>
    </row>
    <row r="9" spans="1:24" x14ac:dyDescent="0.25">
      <c r="A9" s="56">
        <v>1</v>
      </c>
      <c r="B9" s="57"/>
      <c r="C9" s="58"/>
      <c r="D9" s="163" t="s">
        <v>148</v>
      </c>
      <c r="E9" s="59"/>
      <c r="F9" s="60"/>
      <c r="G9" s="62"/>
      <c r="H9" s="62"/>
      <c r="I9" s="62"/>
      <c r="J9" s="62">
        <f>ROUND(SUM(J10:J11),2)</f>
        <v>0</v>
      </c>
      <c r="K9" s="62">
        <f>ROUND(SUM(K10:K11),2)</f>
        <v>0</v>
      </c>
      <c r="L9" s="62">
        <f>ROUND(SUM(L10:L11),2)</f>
        <v>0</v>
      </c>
      <c r="M9" s="62"/>
      <c r="N9" s="62"/>
      <c r="O9" s="62"/>
      <c r="P9" s="62"/>
      <c r="Q9" s="62">
        <f>ROUND((SUM(Q10:Q11)),2)</f>
        <v>0</v>
      </c>
      <c r="R9" s="62">
        <f>ROUND((SUM(R10:R11)),2)</f>
        <v>0</v>
      </c>
      <c r="S9" s="62">
        <f>ROUND((SUM(S10:S11)),2)</f>
        <v>0</v>
      </c>
      <c r="T9"/>
    </row>
    <row r="10" spans="1:24" ht="36" x14ac:dyDescent="0.25">
      <c r="A10" s="61" t="s">
        <v>10</v>
      </c>
      <c r="B10" s="88" t="s">
        <v>85</v>
      </c>
      <c r="C10" s="89">
        <v>103689</v>
      </c>
      <c r="D10" s="47" t="s">
        <v>193</v>
      </c>
      <c r="E10" s="13" t="s">
        <v>49</v>
      </c>
      <c r="F10" s="98">
        <v>4</v>
      </c>
      <c r="G10" s="14"/>
      <c r="H10" s="14"/>
      <c r="I10" s="14"/>
      <c r="J10" s="14">
        <f>ROUND((G10*F10),2)</f>
        <v>0</v>
      </c>
      <c r="K10" s="14">
        <f>ROUND((H10*F10),2)</f>
        <v>0</v>
      </c>
      <c r="L10" s="14">
        <f>ROUND((K10+J10),2)</f>
        <v>0</v>
      </c>
      <c r="M10" s="14">
        <f>ROUND((IF(P10="BDI 1",((1+($S$3/100))*G10),((1+($S$4/100))*G10))),2)</f>
        <v>0</v>
      </c>
      <c r="N10" s="14">
        <f>ROUND((IF(P10="BDI 1",((1+($S$3/100))*H10),((1+($S$4/100))*H10))),2)</f>
        <v>0</v>
      </c>
      <c r="O10" s="14">
        <f>ROUND((M10+N10),2)</f>
        <v>0</v>
      </c>
      <c r="P10" s="55" t="s">
        <v>93</v>
      </c>
      <c r="Q10" s="14">
        <f t="shared" ref="Q10" si="0">ROUND(M10*F10,2)</f>
        <v>0</v>
      </c>
      <c r="R10" s="14">
        <f t="shared" ref="R10" si="1">ROUND(N10*F10,2)</f>
        <v>0</v>
      </c>
      <c r="S10" s="15">
        <f>ROUND(Q10+R10,2)</f>
        <v>0</v>
      </c>
      <c r="T10"/>
    </row>
    <row r="11" spans="1:24" ht="24" x14ac:dyDescent="0.25">
      <c r="A11" s="61" t="s">
        <v>31</v>
      </c>
      <c r="B11" s="88" t="s">
        <v>85</v>
      </c>
      <c r="C11" s="89">
        <v>90778</v>
      </c>
      <c r="D11" s="47" t="s">
        <v>73</v>
      </c>
      <c r="E11" s="13" t="s">
        <v>50</v>
      </c>
      <c r="F11" s="98">
        <v>40</v>
      </c>
      <c r="G11" s="14"/>
      <c r="H11" s="14"/>
      <c r="I11" s="14"/>
      <c r="J11" s="14">
        <f>ROUND((G11*F11),2)</f>
        <v>0</v>
      </c>
      <c r="K11" s="14">
        <f>ROUND((H11*F11),2)</f>
        <v>0</v>
      </c>
      <c r="L11" s="14">
        <f>ROUND((K11+J11),2)</f>
        <v>0</v>
      </c>
      <c r="M11" s="14">
        <f>ROUND((IF(P11="BDI 1",((1+($S$3/100))*G11),((1+($S$4/100))*G11))),2)</f>
        <v>0</v>
      </c>
      <c r="N11" s="14">
        <f>ROUND((IF(P11="BDI 1",((1+($S$3/100))*H11),((1+($S$4/100))*H11))),2)</f>
        <v>0</v>
      </c>
      <c r="O11" s="14">
        <f>ROUND((M11+N11),2)</f>
        <v>0</v>
      </c>
      <c r="P11" s="55" t="s">
        <v>93</v>
      </c>
      <c r="Q11" s="14">
        <f t="shared" ref="Q11" si="2">ROUND(M11*F11,2)</f>
        <v>0</v>
      </c>
      <c r="R11" s="14">
        <f t="shared" ref="R11" si="3">ROUND(N11*F11,2)</f>
        <v>0</v>
      </c>
      <c r="S11" s="15">
        <f>ROUND(Q11+R11,2)</f>
        <v>0</v>
      </c>
      <c r="T11"/>
    </row>
    <row r="12" spans="1:24" x14ac:dyDescent="0.25">
      <c r="A12" s="27"/>
      <c r="B12" s="27"/>
      <c r="C12" s="16"/>
      <c r="D12" s="156"/>
      <c r="E12" s="17"/>
      <c r="F12" s="18"/>
      <c r="G12" s="18"/>
      <c r="H12" s="18"/>
      <c r="I12" s="19"/>
      <c r="J12" s="19"/>
      <c r="K12" s="19"/>
      <c r="L12" s="19"/>
      <c r="M12" s="20"/>
      <c r="N12" s="20"/>
      <c r="O12" s="20"/>
      <c r="P12" s="20"/>
      <c r="Q12" s="20"/>
      <c r="R12" s="20"/>
      <c r="S12" s="21"/>
      <c r="T12"/>
    </row>
    <row r="13" spans="1:24" x14ac:dyDescent="0.25">
      <c r="A13" s="56">
        <v>2</v>
      </c>
      <c r="B13" s="57"/>
      <c r="C13" s="58"/>
      <c r="D13" s="158" t="s">
        <v>204</v>
      </c>
      <c r="E13" s="59"/>
      <c r="F13" s="60"/>
      <c r="G13" s="62"/>
      <c r="H13" s="62"/>
      <c r="I13" s="62"/>
      <c r="J13" s="62">
        <f>ROUND(SUM(J14:J26),2)</f>
        <v>0</v>
      </c>
      <c r="K13" s="62">
        <f>ROUND(SUM(K14:K26),2)</f>
        <v>0</v>
      </c>
      <c r="L13" s="62">
        <f>ROUND(SUM(L14:L26),2)</f>
        <v>0</v>
      </c>
      <c r="M13" s="62"/>
      <c r="N13" s="62"/>
      <c r="O13" s="62"/>
      <c r="P13" s="62"/>
      <c r="Q13" s="62">
        <f>ROUND((SUM(Q14:Q26)),2)</f>
        <v>0</v>
      </c>
      <c r="R13" s="62">
        <f>ROUND((SUM(R14:R26)),2)</f>
        <v>0</v>
      </c>
      <c r="S13" s="62">
        <f>ROUND((SUM(S14:S26)),2)</f>
        <v>0</v>
      </c>
      <c r="T13"/>
    </row>
    <row r="14" spans="1:24" ht="24" x14ac:dyDescent="0.25">
      <c r="A14" s="61" t="s">
        <v>11</v>
      </c>
      <c r="B14" s="96" t="s">
        <v>85</v>
      </c>
      <c r="C14" s="97">
        <v>99814</v>
      </c>
      <c r="D14" s="47" t="s">
        <v>333</v>
      </c>
      <c r="E14" s="13" t="s">
        <v>49</v>
      </c>
      <c r="F14" s="99">
        <v>1004.85</v>
      </c>
      <c r="G14" s="14"/>
      <c r="H14" s="14"/>
      <c r="I14" s="14"/>
      <c r="J14" s="14">
        <f t="shared" ref="J14" si="4">ROUND((G14*F14),2)</f>
        <v>0</v>
      </c>
      <c r="K14" s="14">
        <f t="shared" ref="K14" si="5">ROUND((H14*F14),2)</f>
        <v>0</v>
      </c>
      <c r="L14" s="14">
        <f t="shared" ref="L14" si="6">ROUND((K14+J14),2)</f>
        <v>0</v>
      </c>
      <c r="M14" s="14">
        <f t="shared" ref="M14" si="7">ROUND((IF(P14="BDI 1",((1+($S$3/100))*G14),((1+($S$4/100))*G14))),2)</f>
        <v>0</v>
      </c>
      <c r="N14" s="14">
        <f t="shared" ref="N14" si="8">ROUND((IF(P14="BDI 1",((1+($S$3/100))*H14),((1+($S$4/100))*H14))),2)</f>
        <v>0</v>
      </c>
      <c r="O14" s="14">
        <f t="shared" ref="O14" si="9">ROUND((M14+N14),2)</f>
        <v>0</v>
      </c>
      <c r="P14" s="55" t="s">
        <v>93</v>
      </c>
      <c r="Q14" s="14">
        <f t="shared" ref="Q14" si="10">ROUND(M14*F14,2)</f>
        <v>0</v>
      </c>
      <c r="R14" s="14">
        <f t="shared" ref="R14" si="11">ROUND(N14*F14,2)</f>
        <v>0</v>
      </c>
      <c r="S14" s="15">
        <f t="shared" ref="S14" si="12">ROUND(Q14+R14,2)</f>
        <v>0</v>
      </c>
      <c r="T14"/>
    </row>
    <row r="15" spans="1:24" ht="36" x14ac:dyDescent="0.25">
      <c r="A15" s="61" t="s">
        <v>12</v>
      </c>
      <c r="B15" s="96" t="s">
        <v>85</v>
      </c>
      <c r="C15" s="97">
        <v>104790</v>
      </c>
      <c r="D15" s="47" t="s">
        <v>197</v>
      </c>
      <c r="E15" s="13" t="s">
        <v>51</v>
      </c>
      <c r="F15" s="99">
        <v>1.9541999999999999</v>
      </c>
      <c r="G15" s="14"/>
      <c r="H15" s="14"/>
      <c r="I15" s="14"/>
      <c r="J15" s="14">
        <f t="shared" ref="J15:J16" si="13">ROUND((G15*F15),2)</f>
        <v>0</v>
      </c>
      <c r="K15" s="14">
        <f t="shared" ref="K15:K16" si="14">ROUND((H15*F15),2)</f>
        <v>0</v>
      </c>
      <c r="L15" s="14">
        <f t="shared" ref="L15:L16" si="15">ROUND((K15+J15),2)</f>
        <v>0</v>
      </c>
      <c r="M15" s="14">
        <f t="shared" ref="M15:M16" si="16">ROUND((IF(P15="BDI 1",((1+($S$3/100))*G15),((1+($S$4/100))*G15))),2)</f>
        <v>0</v>
      </c>
      <c r="N15" s="14">
        <f t="shared" ref="N15:N16" si="17">ROUND((IF(P15="BDI 1",((1+($S$3/100))*H15),((1+($S$4/100))*H15))),2)</f>
        <v>0</v>
      </c>
      <c r="O15" s="14">
        <f t="shared" ref="O15:O16" si="18">ROUND((M15+N15),2)</f>
        <v>0</v>
      </c>
      <c r="P15" s="55" t="s">
        <v>93</v>
      </c>
      <c r="Q15" s="14">
        <f t="shared" ref="Q15:Q16" si="19">ROUND(M15*F15,2)</f>
        <v>0</v>
      </c>
      <c r="R15" s="14">
        <f t="shared" ref="R15:R16" si="20">ROUND(N15*F15,2)</f>
        <v>0</v>
      </c>
      <c r="S15" s="15">
        <f t="shared" ref="S15:S16" si="21">ROUND(Q15+R15,2)</f>
        <v>0</v>
      </c>
      <c r="T15"/>
    </row>
    <row r="16" spans="1:24" ht="24" x14ac:dyDescent="0.25">
      <c r="A16" s="61" t="s">
        <v>13</v>
      </c>
      <c r="B16" s="96" t="s">
        <v>85</v>
      </c>
      <c r="C16" s="97">
        <v>94319</v>
      </c>
      <c r="D16" s="47" t="s">
        <v>163</v>
      </c>
      <c r="E16" s="13" t="s">
        <v>51</v>
      </c>
      <c r="F16" s="99">
        <v>3.2570000000000001</v>
      </c>
      <c r="G16" s="14"/>
      <c r="H16" s="14"/>
      <c r="I16" s="14"/>
      <c r="J16" s="14">
        <f t="shared" si="13"/>
        <v>0</v>
      </c>
      <c r="K16" s="14">
        <f t="shared" si="14"/>
        <v>0</v>
      </c>
      <c r="L16" s="14">
        <f t="shared" si="15"/>
        <v>0</v>
      </c>
      <c r="M16" s="14">
        <f t="shared" si="16"/>
        <v>0</v>
      </c>
      <c r="N16" s="14">
        <f t="shared" si="17"/>
        <v>0</v>
      </c>
      <c r="O16" s="14">
        <f t="shared" si="18"/>
        <v>0</v>
      </c>
      <c r="P16" s="55" t="s">
        <v>93</v>
      </c>
      <c r="Q16" s="14">
        <f t="shared" si="19"/>
        <v>0</v>
      </c>
      <c r="R16" s="14">
        <f t="shared" si="20"/>
        <v>0</v>
      </c>
      <c r="S16" s="15">
        <f t="shared" si="21"/>
        <v>0</v>
      </c>
      <c r="T16"/>
    </row>
    <row r="17" spans="1:20" ht="36" x14ac:dyDescent="0.25">
      <c r="A17" s="61" t="s">
        <v>35</v>
      </c>
      <c r="B17" s="96" t="s">
        <v>85</v>
      </c>
      <c r="C17" s="97">
        <v>100324</v>
      </c>
      <c r="D17" s="47" t="s">
        <v>187</v>
      </c>
      <c r="E17" s="13" t="s">
        <v>51</v>
      </c>
      <c r="F17" s="99">
        <v>3.2570000000000001</v>
      </c>
      <c r="G17" s="14"/>
      <c r="H17" s="14"/>
      <c r="I17" s="14"/>
      <c r="J17" s="14">
        <f t="shared" ref="J17:J20" si="22">ROUND((G17*F17),2)</f>
        <v>0</v>
      </c>
      <c r="K17" s="14">
        <f t="shared" ref="K17:K20" si="23">ROUND((H17*F17),2)</f>
        <v>0</v>
      </c>
      <c r="L17" s="14">
        <f t="shared" ref="L17:L20" si="24">ROUND((K17+J17),2)</f>
        <v>0</v>
      </c>
      <c r="M17" s="14">
        <f t="shared" ref="M17:M20" si="25">ROUND((IF(P17="BDI 1",((1+($S$3/100))*G17),((1+($S$4/100))*G17))),2)</f>
        <v>0</v>
      </c>
      <c r="N17" s="14">
        <f t="shared" ref="N17:N20" si="26">ROUND((IF(P17="BDI 1",((1+($S$3/100))*H17),((1+($S$4/100))*H17))),2)</f>
        <v>0</v>
      </c>
      <c r="O17" s="14">
        <f t="shared" ref="O17:O20" si="27">ROUND((M17+N17),2)</f>
        <v>0</v>
      </c>
      <c r="P17" s="55" t="s">
        <v>93</v>
      </c>
      <c r="Q17" s="14">
        <f t="shared" ref="Q17:Q20" si="28">ROUND(M17*F17,2)</f>
        <v>0</v>
      </c>
      <c r="R17" s="14">
        <f t="shared" ref="R17:R20" si="29">ROUND(N17*F17,2)</f>
        <v>0</v>
      </c>
      <c r="S17" s="15">
        <f t="shared" ref="S17:S20" si="30">ROUND(Q17+R17,2)</f>
        <v>0</v>
      </c>
      <c r="T17"/>
    </row>
    <row r="18" spans="1:20" ht="48" x14ac:dyDescent="0.25">
      <c r="A18" s="61" t="s">
        <v>36</v>
      </c>
      <c r="B18" s="96" t="s">
        <v>85</v>
      </c>
      <c r="C18" s="97">
        <v>94992</v>
      </c>
      <c r="D18" s="47" t="s">
        <v>114</v>
      </c>
      <c r="E18" s="13" t="s">
        <v>49</v>
      </c>
      <c r="F18" s="99">
        <v>32.57</v>
      </c>
      <c r="G18" s="14"/>
      <c r="H18" s="14"/>
      <c r="I18" s="14"/>
      <c r="J18" s="14">
        <f t="shared" si="22"/>
        <v>0</v>
      </c>
      <c r="K18" s="14">
        <f t="shared" si="23"/>
        <v>0</v>
      </c>
      <c r="L18" s="14">
        <f t="shared" si="24"/>
        <v>0</v>
      </c>
      <c r="M18" s="14">
        <f t="shared" si="25"/>
        <v>0</v>
      </c>
      <c r="N18" s="14">
        <f t="shared" si="26"/>
        <v>0</v>
      </c>
      <c r="O18" s="14">
        <f t="shared" si="27"/>
        <v>0</v>
      </c>
      <c r="P18" s="55" t="s">
        <v>93</v>
      </c>
      <c r="Q18" s="14">
        <f t="shared" si="28"/>
        <v>0</v>
      </c>
      <c r="R18" s="14">
        <f t="shared" si="29"/>
        <v>0</v>
      </c>
      <c r="S18" s="15">
        <f t="shared" si="30"/>
        <v>0</v>
      </c>
      <c r="T18"/>
    </row>
    <row r="19" spans="1:20" ht="24" x14ac:dyDescent="0.25">
      <c r="A19" s="61" t="s">
        <v>115</v>
      </c>
      <c r="B19" s="96" t="s">
        <v>85</v>
      </c>
      <c r="C19" s="97">
        <v>89512</v>
      </c>
      <c r="D19" s="47" t="s">
        <v>69</v>
      </c>
      <c r="E19" s="13" t="s">
        <v>52</v>
      </c>
      <c r="F19" s="99">
        <v>11.5</v>
      </c>
      <c r="G19" s="14"/>
      <c r="H19" s="14"/>
      <c r="I19" s="14"/>
      <c r="J19" s="14">
        <f t="shared" si="22"/>
        <v>0</v>
      </c>
      <c r="K19" s="14">
        <f t="shared" si="23"/>
        <v>0</v>
      </c>
      <c r="L19" s="14">
        <f t="shared" si="24"/>
        <v>0</v>
      </c>
      <c r="M19" s="14">
        <f t="shared" si="25"/>
        <v>0</v>
      </c>
      <c r="N19" s="14">
        <f t="shared" si="26"/>
        <v>0</v>
      </c>
      <c r="O19" s="14">
        <f t="shared" si="27"/>
        <v>0</v>
      </c>
      <c r="P19" s="55" t="s">
        <v>93</v>
      </c>
      <c r="Q19" s="14">
        <f t="shared" si="28"/>
        <v>0</v>
      </c>
      <c r="R19" s="14">
        <f t="shared" si="29"/>
        <v>0</v>
      </c>
      <c r="S19" s="15">
        <f t="shared" si="30"/>
        <v>0</v>
      </c>
      <c r="T19"/>
    </row>
    <row r="20" spans="1:20" ht="48" x14ac:dyDescent="0.25">
      <c r="A20" s="61" t="s">
        <v>116</v>
      </c>
      <c r="B20" s="96" t="s">
        <v>85</v>
      </c>
      <c r="C20" s="97">
        <v>101862</v>
      </c>
      <c r="D20" s="47" t="s">
        <v>56</v>
      </c>
      <c r="E20" s="13" t="s">
        <v>49</v>
      </c>
      <c r="F20" s="99">
        <v>5</v>
      </c>
      <c r="G20" s="14"/>
      <c r="H20" s="14"/>
      <c r="I20" s="14"/>
      <c r="J20" s="14">
        <f t="shared" si="22"/>
        <v>0</v>
      </c>
      <c r="K20" s="14">
        <f t="shared" si="23"/>
        <v>0</v>
      </c>
      <c r="L20" s="14">
        <f t="shared" si="24"/>
        <v>0</v>
      </c>
      <c r="M20" s="14">
        <f t="shared" si="25"/>
        <v>0</v>
      </c>
      <c r="N20" s="14">
        <f t="shared" si="26"/>
        <v>0</v>
      </c>
      <c r="O20" s="14">
        <f t="shared" si="27"/>
        <v>0</v>
      </c>
      <c r="P20" s="55" t="s">
        <v>93</v>
      </c>
      <c r="Q20" s="14">
        <f t="shared" si="28"/>
        <v>0</v>
      </c>
      <c r="R20" s="14">
        <f t="shared" si="29"/>
        <v>0</v>
      </c>
      <c r="S20" s="15">
        <f t="shared" si="30"/>
        <v>0</v>
      </c>
      <c r="T20"/>
    </row>
    <row r="21" spans="1:20" ht="36" x14ac:dyDescent="0.25">
      <c r="A21" s="61" t="s">
        <v>124</v>
      </c>
      <c r="B21" s="96" t="s">
        <v>85</v>
      </c>
      <c r="C21" s="97">
        <v>92397</v>
      </c>
      <c r="D21" s="47" t="s">
        <v>142</v>
      </c>
      <c r="E21" s="13" t="s">
        <v>49</v>
      </c>
      <c r="F21" s="99">
        <v>197.54599999999999</v>
      </c>
      <c r="G21" s="14"/>
      <c r="H21" s="14"/>
      <c r="I21" s="14"/>
      <c r="J21" s="14">
        <f t="shared" ref="J21" si="31">ROUND((G21*F21),2)</f>
        <v>0</v>
      </c>
      <c r="K21" s="14">
        <f t="shared" ref="K21" si="32">ROUND((H21*F21),2)</f>
        <v>0</v>
      </c>
      <c r="L21" s="14">
        <f t="shared" ref="L21" si="33">ROUND((K21+J21),2)</f>
        <v>0</v>
      </c>
      <c r="M21" s="14">
        <f t="shared" ref="M21" si="34">ROUND((IF(P21="BDI 1",((1+($S$3/100))*G21),((1+($S$4/100))*G21))),2)</f>
        <v>0</v>
      </c>
      <c r="N21" s="14">
        <f t="shared" ref="N21" si="35">ROUND((IF(P21="BDI 1",((1+($S$3/100))*H21),((1+($S$4/100))*H21))),2)</f>
        <v>0</v>
      </c>
      <c r="O21" s="14">
        <f t="shared" ref="O21" si="36">ROUND((M21+N21),2)</f>
        <v>0</v>
      </c>
      <c r="P21" s="55" t="s">
        <v>93</v>
      </c>
      <c r="Q21" s="14">
        <f t="shared" ref="Q21" si="37">ROUND(M21*F21,2)</f>
        <v>0</v>
      </c>
      <c r="R21" s="14">
        <f t="shared" ref="R21" si="38">ROUND(N21*F21,2)</f>
        <v>0</v>
      </c>
      <c r="S21" s="15">
        <f t="shared" ref="S21" si="39">ROUND(Q21+R21,2)</f>
        <v>0</v>
      </c>
      <c r="T21"/>
    </row>
    <row r="22" spans="1:20" ht="48" x14ac:dyDescent="0.25">
      <c r="A22" s="61" t="s">
        <v>125</v>
      </c>
      <c r="B22" s="96" t="s">
        <v>85</v>
      </c>
      <c r="C22" s="97">
        <v>94273</v>
      </c>
      <c r="D22" s="47" t="s">
        <v>162</v>
      </c>
      <c r="E22" s="13" t="s">
        <v>52</v>
      </c>
      <c r="F22" s="99">
        <v>44.16</v>
      </c>
      <c r="G22" s="14"/>
      <c r="H22" s="14"/>
      <c r="I22" s="14"/>
      <c r="J22" s="14">
        <f t="shared" ref="J22" si="40">ROUND((G22*F22),2)</f>
        <v>0</v>
      </c>
      <c r="K22" s="14">
        <f t="shared" ref="K22" si="41">ROUND((H22*F22),2)</f>
        <v>0</v>
      </c>
      <c r="L22" s="14">
        <f t="shared" ref="L22" si="42">ROUND((K22+J22),2)</f>
        <v>0</v>
      </c>
      <c r="M22" s="14">
        <f t="shared" ref="M22" si="43">ROUND((IF(P22="BDI 1",((1+($S$3/100))*G22),((1+($S$4/100))*G22))),2)</f>
        <v>0</v>
      </c>
      <c r="N22" s="14">
        <f t="shared" ref="N22" si="44">ROUND((IF(P22="BDI 1",((1+($S$3/100))*H22),((1+($S$4/100))*H22))),2)</f>
        <v>0</v>
      </c>
      <c r="O22" s="14">
        <f t="shared" ref="O22" si="45">ROUND((M22+N22),2)</f>
        <v>0</v>
      </c>
      <c r="P22" s="55" t="s">
        <v>93</v>
      </c>
      <c r="Q22" s="14">
        <f t="shared" ref="Q22" si="46">ROUND(M22*F22,2)</f>
        <v>0</v>
      </c>
      <c r="R22" s="14">
        <f t="shared" ref="R22" si="47">ROUND(N22*F22,2)</f>
        <v>0</v>
      </c>
      <c r="S22" s="15">
        <f t="shared" ref="S22" si="48">ROUND(Q22+R22,2)</f>
        <v>0</v>
      </c>
      <c r="T22"/>
    </row>
    <row r="23" spans="1:20" ht="24" x14ac:dyDescent="0.25">
      <c r="A23" s="61" t="s">
        <v>126</v>
      </c>
      <c r="B23" s="96" t="s">
        <v>85</v>
      </c>
      <c r="C23" s="97">
        <v>10541</v>
      </c>
      <c r="D23" s="47" t="s">
        <v>138</v>
      </c>
      <c r="E23" s="13" t="s">
        <v>52</v>
      </c>
      <c r="F23" s="99">
        <v>38.700000000000003</v>
      </c>
      <c r="G23" s="14"/>
      <c r="H23" s="14"/>
      <c r="I23" s="14"/>
      <c r="J23" s="14">
        <f t="shared" ref="J23" si="49">ROUND((G23*F23),2)</f>
        <v>0</v>
      </c>
      <c r="K23" s="14">
        <f t="shared" ref="K23" si="50">ROUND((H23*F23),2)</f>
        <v>0</v>
      </c>
      <c r="L23" s="14">
        <f t="shared" ref="L23" si="51">ROUND((K23+J23),2)</f>
        <v>0</v>
      </c>
      <c r="M23" s="14">
        <f t="shared" ref="M23" si="52">ROUND((IF(P23="BDI 1",((1+($S$3/100))*G23),((1+($S$4/100))*G23))),2)</f>
        <v>0</v>
      </c>
      <c r="N23" s="14">
        <f t="shared" ref="N23" si="53">ROUND((IF(P23="BDI 1",((1+($S$3/100))*H23),((1+($S$4/100))*H23))),2)</f>
        <v>0</v>
      </c>
      <c r="O23" s="14">
        <f t="shared" ref="O23" si="54">ROUND((M23+N23),2)</f>
        <v>0</v>
      </c>
      <c r="P23" s="55" t="s">
        <v>93</v>
      </c>
      <c r="Q23" s="14">
        <f t="shared" ref="Q23" si="55">ROUND(M23*F23,2)</f>
        <v>0</v>
      </c>
      <c r="R23" s="14">
        <f t="shared" ref="R23" si="56">ROUND(N23*F23,2)</f>
        <v>0</v>
      </c>
      <c r="S23" s="15">
        <f t="shared" ref="S23" si="57">ROUND(Q23+R23,2)</f>
        <v>0</v>
      </c>
      <c r="T23"/>
    </row>
    <row r="24" spans="1:20" ht="36" x14ac:dyDescent="0.25">
      <c r="A24" s="61" t="s">
        <v>127</v>
      </c>
      <c r="B24" s="96" t="s">
        <v>85</v>
      </c>
      <c r="C24" s="97">
        <v>103003</v>
      </c>
      <c r="D24" s="47" t="s">
        <v>327</v>
      </c>
      <c r="E24" s="13" t="s">
        <v>48</v>
      </c>
      <c r="F24" s="99">
        <v>2.2000000000000002</v>
      </c>
      <c r="G24" s="14"/>
      <c r="H24" s="14"/>
      <c r="I24" s="14"/>
      <c r="J24" s="14">
        <f t="shared" ref="J24" si="58">ROUND((G24*F24),2)</f>
        <v>0</v>
      </c>
      <c r="K24" s="14">
        <f t="shared" ref="K24" si="59">ROUND((H24*F24),2)</f>
        <v>0</v>
      </c>
      <c r="L24" s="14">
        <f t="shared" ref="L24" si="60">ROUND((K24+J24),2)</f>
        <v>0</v>
      </c>
      <c r="M24" s="14">
        <f t="shared" ref="M24" si="61">ROUND((IF(P24="BDI 1",((1+($S$3/100))*G24),((1+($S$4/100))*G24))),2)</f>
        <v>0</v>
      </c>
      <c r="N24" s="14">
        <f t="shared" ref="N24" si="62">ROUND((IF(P24="BDI 1",((1+($S$3/100))*H24),((1+($S$4/100))*H24))),2)</f>
        <v>0</v>
      </c>
      <c r="O24" s="14">
        <f t="shared" ref="O24" si="63">ROUND((M24+N24),2)</f>
        <v>0</v>
      </c>
      <c r="P24" s="55" t="s">
        <v>93</v>
      </c>
      <c r="Q24" s="14">
        <f t="shared" ref="Q24" si="64">ROUND(M24*F24,2)</f>
        <v>0</v>
      </c>
      <c r="R24" s="14">
        <f t="shared" ref="R24" si="65">ROUND(N24*F24,2)</f>
        <v>0</v>
      </c>
      <c r="S24" s="15">
        <f t="shared" ref="S24" si="66">ROUND(Q24+R24,2)</f>
        <v>0</v>
      </c>
      <c r="T24"/>
    </row>
    <row r="25" spans="1:20" s="90" customFormat="1" ht="15" customHeight="1" x14ac:dyDescent="0.25">
      <c r="A25" s="93" t="s">
        <v>205</v>
      </c>
      <c r="B25" s="96" t="s">
        <v>207</v>
      </c>
      <c r="C25" s="97">
        <v>9</v>
      </c>
      <c r="D25" s="47" t="s">
        <v>215</v>
      </c>
      <c r="E25" s="91" t="s">
        <v>48</v>
      </c>
      <c r="F25" s="99">
        <v>1</v>
      </c>
      <c r="G25" s="92"/>
      <c r="H25" s="92"/>
      <c r="I25" s="92"/>
      <c r="J25" s="92">
        <f t="shared" ref="J25:J26" si="67">ROUND((G25*F25),2)</f>
        <v>0</v>
      </c>
      <c r="K25" s="92">
        <f t="shared" ref="K25:K26" si="68">ROUND((H25*F25),2)</f>
        <v>0</v>
      </c>
      <c r="L25" s="92">
        <f t="shared" ref="L25:L26" si="69">ROUND((K25+J25),2)</f>
        <v>0</v>
      </c>
      <c r="M25" s="92">
        <f t="shared" ref="M25:M26" si="70">ROUND((IF(P25="BDI 1",((1+($S$3/100))*G25),((1+($S$4/100))*G25))),2)</f>
        <v>0</v>
      </c>
      <c r="N25" s="92">
        <f t="shared" ref="N25:N26" si="71">ROUND((IF(P25="BDI 1",((1+($S$3/100))*H25),((1+($S$4/100))*H25))),2)</f>
        <v>0</v>
      </c>
      <c r="O25" s="92">
        <f t="shared" ref="O25:O26" si="72">ROUND((M25+N25),2)</f>
        <v>0</v>
      </c>
      <c r="P25" s="100" t="s">
        <v>93</v>
      </c>
      <c r="Q25" s="92">
        <f t="shared" ref="Q25:Q26" si="73">ROUND(M25*F25,2)</f>
        <v>0</v>
      </c>
      <c r="R25" s="92">
        <f t="shared" ref="R25:R26" si="74">ROUND(N25*F25,2)</f>
        <v>0</v>
      </c>
      <c r="S25" s="94">
        <f t="shared" ref="S25:S26" si="75">ROUND(Q25+R25,2)</f>
        <v>0</v>
      </c>
    </row>
    <row r="26" spans="1:20" s="90" customFormat="1" ht="36" x14ac:dyDescent="0.25">
      <c r="A26" s="93" t="s">
        <v>206</v>
      </c>
      <c r="B26" s="96" t="s">
        <v>85</v>
      </c>
      <c r="C26" s="97">
        <v>97902</v>
      </c>
      <c r="D26" s="47" t="s">
        <v>84</v>
      </c>
      <c r="E26" s="91" t="s">
        <v>48</v>
      </c>
      <c r="F26" s="99">
        <v>1</v>
      </c>
      <c r="G26" s="92"/>
      <c r="H26" s="92"/>
      <c r="I26" s="92"/>
      <c r="J26" s="92">
        <f t="shared" si="67"/>
        <v>0</v>
      </c>
      <c r="K26" s="92">
        <f t="shared" si="68"/>
        <v>0</v>
      </c>
      <c r="L26" s="92">
        <f t="shared" si="69"/>
        <v>0</v>
      </c>
      <c r="M26" s="92">
        <f t="shared" si="70"/>
        <v>0</v>
      </c>
      <c r="N26" s="92">
        <f t="shared" si="71"/>
        <v>0</v>
      </c>
      <c r="O26" s="92">
        <f t="shared" si="72"/>
        <v>0</v>
      </c>
      <c r="P26" s="100" t="s">
        <v>93</v>
      </c>
      <c r="Q26" s="92">
        <f t="shared" si="73"/>
        <v>0</v>
      </c>
      <c r="R26" s="92">
        <f t="shared" si="74"/>
        <v>0</v>
      </c>
      <c r="S26" s="94">
        <f t="shared" si="75"/>
        <v>0</v>
      </c>
    </row>
    <row r="27" spans="1:20" x14ac:dyDescent="0.25">
      <c r="A27" s="27"/>
      <c r="B27" s="27"/>
      <c r="C27" s="16"/>
      <c r="D27" s="156"/>
      <c r="E27" s="17"/>
      <c r="F27" s="18"/>
      <c r="G27" s="18"/>
      <c r="H27" s="18"/>
      <c r="I27" s="19"/>
      <c r="J27" s="19"/>
      <c r="K27" s="19"/>
      <c r="L27" s="19"/>
      <c r="M27" s="20"/>
      <c r="N27" s="20"/>
      <c r="O27" s="20"/>
      <c r="P27" s="20"/>
      <c r="Q27" s="20"/>
      <c r="R27" s="20"/>
      <c r="S27" s="21"/>
      <c r="T27"/>
    </row>
    <row r="28" spans="1:20" x14ac:dyDescent="0.25">
      <c r="A28" s="56">
        <v>3</v>
      </c>
      <c r="B28" s="57"/>
      <c r="C28" s="58"/>
      <c r="D28" s="158" t="s">
        <v>208</v>
      </c>
      <c r="E28" s="59"/>
      <c r="F28" s="60"/>
      <c r="G28" s="62"/>
      <c r="H28" s="62"/>
      <c r="I28" s="62"/>
      <c r="J28" s="62">
        <f>ROUND(SUM(J29:J34),2)</f>
        <v>0</v>
      </c>
      <c r="K28" s="62">
        <f>ROUND(SUM(K29:K34),2)</f>
        <v>0</v>
      </c>
      <c r="L28" s="62">
        <f>ROUND(SUM(L29:L34),2)</f>
        <v>0</v>
      </c>
      <c r="M28" s="62"/>
      <c r="N28" s="62"/>
      <c r="O28" s="62"/>
      <c r="P28" s="62"/>
      <c r="Q28" s="62">
        <f>ROUND((SUM(Q29:Q34)),2)</f>
        <v>0</v>
      </c>
      <c r="R28" s="62">
        <f>ROUND((SUM(R29:R34)),2)</f>
        <v>0</v>
      </c>
      <c r="S28" s="62">
        <f>ROUND((SUM(S29:S34)),2)</f>
        <v>0</v>
      </c>
      <c r="T28"/>
    </row>
    <row r="29" spans="1:20" x14ac:dyDescent="0.25">
      <c r="A29" s="61" t="s">
        <v>14</v>
      </c>
      <c r="B29" s="101" t="s">
        <v>207</v>
      </c>
      <c r="C29" s="102">
        <v>1</v>
      </c>
      <c r="D29" s="47" t="s">
        <v>209</v>
      </c>
      <c r="E29" s="13" t="s">
        <v>49</v>
      </c>
      <c r="F29" s="103">
        <v>2475.8062000000004</v>
      </c>
      <c r="G29" s="14"/>
      <c r="H29" s="14"/>
      <c r="I29" s="14"/>
      <c r="J29" s="14">
        <f t="shared" ref="J29:J30" si="76">ROUND((G29*F29),2)</f>
        <v>0</v>
      </c>
      <c r="K29" s="14">
        <f t="shared" ref="K29:K30" si="77">ROUND((H29*F29),2)</f>
        <v>0</v>
      </c>
      <c r="L29" s="14">
        <f t="shared" ref="L29:L30" si="78">ROUND((K29+J29),2)</f>
        <v>0</v>
      </c>
      <c r="M29" s="14">
        <f t="shared" ref="M29:M30" si="79">ROUND((IF(P29="BDI 1",((1+($S$3/100))*G29),((1+($S$4/100))*G29))),2)</f>
        <v>0</v>
      </c>
      <c r="N29" s="14">
        <f t="shared" ref="N29:N30" si="80">ROUND((IF(P29="BDI 1",((1+($S$3/100))*H29),((1+($S$4/100))*H29))),2)</f>
        <v>0</v>
      </c>
      <c r="O29" s="14">
        <f t="shared" ref="O29:O30" si="81">ROUND((M29+N29),2)</f>
        <v>0</v>
      </c>
      <c r="P29" s="55" t="s">
        <v>93</v>
      </c>
      <c r="Q29" s="14">
        <f t="shared" ref="Q29:Q30" si="82">ROUND(M29*F29,2)</f>
        <v>0</v>
      </c>
      <c r="R29" s="14">
        <f t="shared" ref="R29:R30" si="83">ROUND(N29*F29,2)</f>
        <v>0</v>
      </c>
      <c r="S29" s="15">
        <f t="shared" ref="S29:S30" si="84">ROUND(Q29+R29,2)</f>
        <v>0</v>
      </c>
      <c r="T29"/>
    </row>
    <row r="30" spans="1:20" ht="24" x14ac:dyDescent="0.25">
      <c r="A30" s="61" t="s">
        <v>15</v>
      </c>
      <c r="B30" s="101" t="s">
        <v>85</v>
      </c>
      <c r="C30" s="102">
        <v>104642</v>
      </c>
      <c r="D30" s="47" t="s">
        <v>196</v>
      </c>
      <c r="E30" s="13" t="s">
        <v>49</v>
      </c>
      <c r="F30" s="103">
        <v>2475.8062000000004</v>
      </c>
      <c r="G30" s="14"/>
      <c r="H30" s="14"/>
      <c r="I30" s="14"/>
      <c r="J30" s="14">
        <f t="shared" si="76"/>
        <v>0</v>
      </c>
      <c r="K30" s="14">
        <f t="shared" si="77"/>
        <v>0</v>
      </c>
      <c r="L30" s="14">
        <f t="shared" si="78"/>
        <v>0</v>
      </c>
      <c r="M30" s="14">
        <f t="shared" si="79"/>
        <v>0</v>
      </c>
      <c r="N30" s="14">
        <f t="shared" si="80"/>
        <v>0</v>
      </c>
      <c r="O30" s="14">
        <f t="shared" si="81"/>
        <v>0</v>
      </c>
      <c r="P30" s="55" t="s">
        <v>93</v>
      </c>
      <c r="Q30" s="14">
        <f t="shared" si="82"/>
        <v>0</v>
      </c>
      <c r="R30" s="14">
        <f t="shared" si="83"/>
        <v>0</v>
      </c>
      <c r="S30" s="15">
        <f t="shared" si="84"/>
        <v>0</v>
      </c>
      <c r="T30"/>
    </row>
    <row r="31" spans="1:20" ht="48" x14ac:dyDescent="0.25">
      <c r="A31" s="61" t="s">
        <v>117</v>
      </c>
      <c r="B31" s="101" t="s">
        <v>85</v>
      </c>
      <c r="C31" s="102">
        <v>104218</v>
      </c>
      <c r="D31" s="47" t="s">
        <v>109</v>
      </c>
      <c r="E31" s="13" t="s">
        <v>49</v>
      </c>
      <c r="F31" s="103">
        <v>247.58062000000007</v>
      </c>
      <c r="G31" s="14"/>
      <c r="H31" s="14"/>
      <c r="I31" s="14"/>
      <c r="J31" s="14">
        <f t="shared" ref="J31:J34" si="85">ROUND((G31*F31),2)</f>
        <v>0</v>
      </c>
      <c r="K31" s="14">
        <f t="shared" ref="K31:K34" si="86">ROUND((H31*F31),2)</f>
        <v>0</v>
      </c>
      <c r="L31" s="14">
        <f t="shared" ref="L31:L34" si="87">ROUND((K31+J31),2)</f>
        <v>0</v>
      </c>
      <c r="M31" s="14">
        <f t="shared" ref="M31:M34" si="88">ROUND((IF(P31="BDI 1",((1+($S$3/100))*G31),((1+($S$4/100))*G31))),2)</f>
        <v>0</v>
      </c>
      <c r="N31" s="14">
        <f t="shared" ref="N31:N34" si="89">ROUND((IF(P31="BDI 1",((1+($S$3/100))*H31),((1+($S$4/100))*H31))),2)</f>
        <v>0</v>
      </c>
      <c r="O31" s="14">
        <f t="shared" ref="O31:O34" si="90">ROUND((M31+N31),2)</f>
        <v>0</v>
      </c>
      <c r="P31" s="55" t="s">
        <v>93</v>
      </c>
      <c r="Q31" s="14">
        <f t="shared" ref="Q31:Q34" si="91">ROUND(M31*F31,2)</f>
        <v>0</v>
      </c>
      <c r="R31" s="14">
        <f t="shared" ref="R31:R34" si="92">ROUND(N31*F31,2)</f>
        <v>0</v>
      </c>
      <c r="S31" s="15">
        <f t="shared" ref="S31:S34" si="93">ROUND(Q31+R31,2)</f>
        <v>0</v>
      </c>
      <c r="T31"/>
    </row>
    <row r="32" spans="1:20" ht="36" x14ac:dyDescent="0.25">
      <c r="A32" s="61" t="s">
        <v>128</v>
      </c>
      <c r="B32" s="101" t="s">
        <v>85</v>
      </c>
      <c r="C32" s="102">
        <v>94227</v>
      </c>
      <c r="D32" s="47" t="s">
        <v>80</v>
      </c>
      <c r="E32" s="13" t="s">
        <v>52</v>
      </c>
      <c r="F32" s="103">
        <v>19.8</v>
      </c>
      <c r="G32" s="14"/>
      <c r="H32" s="14"/>
      <c r="I32" s="14"/>
      <c r="J32" s="14">
        <f t="shared" si="85"/>
        <v>0</v>
      </c>
      <c r="K32" s="14">
        <f t="shared" si="86"/>
        <v>0</v>
      </c>
      <c r="L32" s="14">
        <f t="shared" si="87"/>
        <v>0</v>
      </c>
      <c r="M32" s="14">
        <f t="shared" si="88"/>
        <v>0</v>
      </c>
      <c r="N32" s="14">
        <f t="shared" si="89"/>
        <v>0</v>
      </c>
      <c r="O32" s="14">
        <f t="shared" si="90"/>
        <v>0</v>
      </c>
      <c r="P32" s="55" t="s">
        <v>93</v>
      </c>
      <c r="Q32" s="14">
        <f t="shared" si="91"/>
        <v>0</v>
      </c>
      <c r="R32" s="14">
        <f t="shared" si="92"/>
        <v>0</v>
      </c>
      <c r="S32" s="15">
        <f t="shared" si="93"/>
        <v>0</v>
      </c>
      <c r="T32"/>
    </row>
    <row r="33" spans="1:25" ht="36" x14ac:dyDescent="0.25">
      <c r="A33" s="61" t="s">
        <v>129</v>
      </c>
      <c r="B33" s="101" t="s">
        <v>85</v>
      </c>
      <c r="C33" s="102">
        <v>89576</v>
      </c>
      <c r="D33" s="47" t="s">
        <v>70</v>
      </c>
      <c r="E33" s="13" t="s">
        <v>52</v>
      </c>
      <c r="F33" s="103">
        <v>14</v>
      </c>
      <c r="G33" s="14"/>
      <c r="H33" s="14"/>
      <c r="I33" s="14"/>
      <c r="J33" s="14">
        <f t="shared" si="85"/>
        <v>0</v>
      </c>
      <c r="K33" s="14">
        <f t="shared" si="86"/>
        <v>0</v>
      </c>
      <c r="L33" s="14">
        <f t="shared" si="87"/>
        <v>0</v>
      </c>
      <c r="M33" s="14">
        <f t="shared" si="88"/>
        <v>0</v>
      </c>
      <c r="N33" s="14">
        <f t="shared" si="89"/>
        <v>0</v>
      </c>
      <c r="O33" s="14">
        <f t="shared" si="90"/>
        <v>0</v>
      </c>
      <c r="P33" s="55" t="s">
        <v>93</v>
      </c>
      <c r="Q33" s="14">
        <f t="shared" si="91"/>
        <v>0</v>
      </c>
      <c r="R33" s="14">
        <f t="shared" si="92"/>
        <v>0</v>
      </c>
      <c r="S33" s="15">
        <f t="shared" si="93"/>
        <v>0</v>
      </c>
      <c r="T33"/>
    </row>
    <row r="34" spans="1:25" ht="24" x14ac:dyDescent="0.25">
      <c r="A34" s="61" t="s">
        <v>130</v>
      </c>
      <c r="B34" s="101" t="s">
        <v>207</v>
      </c>
      <c r="C34" s="102">
        <v>15</v>
      </c>
      <c r="D34" s="47" t="s">
        <v>220</v>
      </c>
      <c r="E34" s="13" t="s">
        <v>48</v>
      </c>
      <c r="F34" s="103">
        <v>1</v>
      </c>
      <c r="G34" s="14"/>
      <c r="H34" s="14"/>
      <c r="I34" s="14"/>
      <c r="J34" s="14">
        <f t="shared" si="85"/>
        <v>0</v>
      </c>
      <c r="K34" s="14">
        <f t="shared" si="86"/>
        <v>0</v>
      </c>
      <c r="L34" s="14">
        <f t="shared" si="87"/>
        <v>0</v>
      </c>
      <c r="M34" s="14">
        <f t="shared" si="88"/>
        <v>0</v>
      </c>
      <c r="N34" s="14">
        <f t="shared" si="89"/>
        <v>0</v>
      </c>
      <c r="O34" s="14">
        <f t="shared" si="90"/>
        <v>0</v>
      </c>
      <c r="P34" s="55" t="s">
        <v>93</v>
      </c>
      <c r="Q34" s="14">
        <f t="shared" si="91"/>
        <v>0</v>
      </c>
      <c r="R34" s="14">
        <f t="shared" si="92"/>
        <v>0</v>
      </c>
      <c r="S34" s="15">
        <f t="shared" si="93"/>
        <v>0</v>
      </c>
      <c r="T34"/>
    </row>
    <row r="35" spans="1:25" x14ac:dyDescent="0.25">
      <c r="A35" s="27"/>
      <c r="B35" s="27"/>
      <c r="C35" s="16"/>
      <c r="D35" s="156"/>
      <c r="E35" s="17"/>
      <c r="F35" s="18"/>
      <c r="G35" s="18"/>
      <c r="H35" s="18"/>
      <c r="I35" s="19"/>
      <c r="J35" s="19"/>
      <c r="K35" s="19"/>
      <c r="L35" s="19"/>
      <c r="M35" s="20"/>
      <c r="N35" s="20"/>
      <c r="O35" s="20"/>
      <c r="P35" s="20"/>
      <c r="Q35" s="20"/>
      <c r="R35" s="20"/>
      <c r="S35" s="21"/>
      <c r="T35"/>
    </row>
    <row r="36" spans="1:25" x14ac:dyDescent="0.25">
      <c r="A36" s="56">
        <v>4</v>
      </c>
      <c r="B36" s="57"/>
      <c r="C36" s="58"/>
      <c r="D36" s="158" t="s">
        <v>221</v>
      </c>
      <c r="E36" s="59"/>
      <c r="F36" s="60"/>
      <c r="G36" s="62"/>
      <c r="H36" s="62"/>
      <c r="I36" s="62"/>
      <c r="J36" s="62">
        <f>ROUND(SUM(J37:J42),2)</f>
        <v>0</v>
      </c>
      <c r="K36" s="62">
        <f>ROUND(SUM(K37:K42),2)</f>
        <v>0</v>
      </c>
      <c r="L36" s="62">
        <f>ROUND(SUM(L37:L42),2)</f>
        <v>0</v>
      </c>
      <c r="M36" s="62"/>
      <c r="N36" s="62"/>
      <c r="O36" s="62"/>
      <c r="P36" s="62"/>
      <c r="Q36" s="62">
        <f>ROUND((SUM(Q37:Q42)),2)</f>
        <v>0</v>
      </c>
      <c r="R36" s="62">
        <f>ROUND((SUM(R37:R42)),2)</f>
        <v>0</v>
      </c>
      <c r="S36" s="62">
        <f>ROUND((SUM(S37:S42)),2)</f>
        <v>0</v>
      </c>
      <c r="T36"/>
    </row>
    <row r="37" spans="1:25" x14ac:dyDescent="0.25">
      <c r="A37" s="61" t="s">
        <v>16</v>
      </c>
      <c r="B37" s="104" t="s">
        <v>207</v>
      </c>
      <c r="C37" s="105">
        <v>10</v>
      </c>
      <c r="D37" s="47" t="s">
        <v>216</v>
      </c>
      <c r="E37" s="13" t="s">
        <v>48</v>
      </c>
      <c r="F37" s="106">
        <v>6</v>
      </c>
      <c r="G37" s="14"/>
      <c r="H37" s="14"/>
      <c r="I37" s="14"/>
      <c r="J37" s="14">
        <f t="shared" ref="J37:J42" si="94">ROUND((G37*F37),2)</f>
        <v>0</v>
      </c>
      <c r="K37" s="14">
        <f t="shared" ref="K37:K42" si="95">ROUND((H37*F37),2)</f>
        <v>0</v>
      </c>
      <c r="L37" s="14">
        <f t="shared" ref="L37:L42" si="96">ROUND((K37+J37),2)</f>
        <v>0</v>
      </c>
      <c r="M37" s="14">
        <f t="shared" ref="M37:M42" si="97">ROUND((IF(P37="BDI 1",((1+($S$3/100))*G37),((1+($S$4/100))*G37))),2)</f>
        <v>0</v>
      </c>
      <c r="N37" s="14">
        <f t="shared" ref="N37:N42" si="98">ROUND((IF(P37="BDI 1",((1+($S$3/100))*H37),((1+($S$4/100))*H37))),2)</f>
        <v>0</v>
      </c>
      <c r="O37" s="14">
        <f t="shared" ref="O37:O42" si="99">ROUND((M37+N37),2)</f>
        <v>0</v>
      </c>
      <c r="P37" s="55" t="s">
        <v>93</v>
      </c>
      <c r="Q37" s="14">
        <f t="shared" ref="Q37:Q42" si="100">ROUND(M37*F37,2)</f>
        <v>0</v>
      </c>
      <c r="R37" s="14">
        <f t="shared" ref="R37:R42" si="101">ROUND(N37*F37,2)</f>
        <v>0</v>
      </c>
      <c r="S37" s="15">
        <f t="shared" ref="S37:S42" si="102">ROUND(Q37+R37,2)</f>
        <v>0</v>
      </c>
      <c r="T37"/>
    </row>
    <row r="38" spans="1:25" ht="24" x14ac:dyDescent="0.25">
      <c r="A38" s="61" t="s">
        <v>32</v>
      </c>
      <c r="B38" s="104" t="s">
        <v>207</v>
      </c>
      <c r="C38" s="105">
        <v>13</v>
      </c>
      <c r="D38" s="47" t="s">
        <v>203</v>
      </c>
      <c r="E38" s="13" t="s">
        <v>49</v>
      </c>
      <c r="F38" s="106">
        <v>14</v>
      </c>
      <c r="G38" s="14"/>
      <c r="H38" s="14"/>
      <c r="I38" s="14"/>
      <c r="J38" s="14">
        <f t="shared" ref="J38" si="103">ROUND((G38*F38),2)</f>
        <v>0</v>
      </c>
      <c r="K38" s="14">
        <f t="shared" ref="K38" si="104">ROUND((H38*F38),2)</f>
        <v>0</v>
      </c>
      <c r="L38" s="14">
        <f t="shared" ref="L38" si="105">ROUND((K38+J38),2)</f>
        <v>0</v>
      </c>
      <c r="M38" s="14">
        <f t="shared" ref="M38" si="106">ROUND((IF(P38="BDI 1",((1+($S$3/100))*G38),((1+($S$4/100))*G38))),2)</f>
        <v>0</v>
      </c>
      <c r="N38" s="14">
        <f t="shared" ref="N38" si="107">ROUND((IF(P38="BDI 1",((1+($S$3/100))*H38),((1+($S$4/100))*H38))),2)</f>
        <v>0</v>
      </c>
      <c r="O38" s="14">
        <f t="shared" ref="O38" si="108">ROUND((M38+N38),2)</f>
        <v>0</v>
      </c>
      <c r="P38" s="55" t="s">
        <v>93</v>
      </c>
      <c r="Q38" s="14">
        <f t="shared" ref="Q38" si="109">ROUND(M38*F38,2)</f>
        <v>0</v>
      </c>
      <c r="R38" s="14">
        <f t="shared" ref="R38" si="110">ROUND(N38*F38,2)</f>
        <v>0</v>
      </c>
      <c r="S38" s="15">
        <f t="shared" ref="S38" si="111">ROUND(Q38+R38,2)</f>
        <v>0</v>
      </c>
      <c r="T38"/>
    </row>
    <row r="39" spans="1:25" ht="24" x14ac:dyDescent="0.25">
      <c r="A39" s="61" t="s">
        <v>118</v>
      </c>
      <c r="B39" s="104" t="s">
        <v>85</v>
      </c>
      <c r="C39" s="105">
        <v>101656</v>
      </c>
      <c r="D39" s="47" t="s">
        <v>189</v>
      </c>
      <c r="E39" s="13" t="s">
        <v>48</v>
      </c>
      <c r="F39" s="106">
        <v>14</v>
      </c>
      <c r="G39" s="14"/>
      <c r="H39" s="14"/>
      <c r="I39" s="14"/>
      <c r="J39" s="14">
        <f t="shared" si="94"/>
        <v>0</v>
      </c>
      <c r="K39" s="14">
        <f t="shared" si="95"/>
        <v>0</v>
      </c>
      <c r="L39" s="14">
        <f t="shared" si="96"/>
        <v>0</v>
      </c>
      <c r="M39" s="14">
        <f t="shared" ref="M39:M40" si="112">ROUND((IF(P39="BDI 1",((1+($S$3/100))*G39),((1+($S$4/100))*G39))),2)</f>
        <v>0</v>
      </c>
      <c r="N39" s="14">
        <f t="shared" ref="N39:N40" si="113">ROUND((IF(P39="BDI 1",((1+($S$3/100))*H39),((1+($S$4/100))*H39))),2)</f>
        <v>0</v>
      </c>
      <c r="O39" s="14">
        <f t="shared" ref="O39:O40" si="114">ROUND((M39+N39),2)</f>
        <v>0</v>
      </c>
      <c r="P39" s="55" t="s">
        <v>93</v>
      </c>
      <c r="Q39" s="14">
        <f t="shared" ref="Q39:Q40" si="115">ROUND(M39*F39,2)</f>
        <v>0</v>
      </c>
      <c r="R39" s="14">
        <f t="shared" ref="R39:R40" si="116">ROUND(N39*F39,2)</f>
        <v>0</v>
      </c>
      <c r="S39" s="15">
        <f t="shared" ref="S39:S40" si="117">ROUND(Q39+R39,2)</f>
        <v>0</v>
      </c>
      <c r="T39"/>
    </row>
    <row r="40" spans="1:25" ht="36" x14ac:dyDescent="0.25">
      <c r="A40" s="61" t="s">
        <v>119</v>
      </c>
      <c r="B40" s="104" t="s">
        <v>85</v>
      </c>
      <c r="C40" s="105">
        <v>91926</v>
      </c>
      <c r="D40" s="47" t="s">
        <v>156</v>
      </c>
      <c r="E40" s="13" t="s">
        <v>52</v>
      </c>
      <c r="F40" s="106">
        <v>886.95</v>
      </c>
      <c r="G40" s="14"/>
      <c r="H40" s="14"/>
      <c r="I40" s="14"/>
      <c r="J40" s="14">
        <f t="shared" ref="J40" si="118">ROUND((G40*F40),2)</f>
        <v>0</v>
      </c>
      <c r="K40" s="14">
        <f t="shared" ref="K40" si="119">ROUND((H40*F40),2)</f>
        <v>0</v>
      </c>
      <c r="L40" s="14">
        <f t="shared" ref="L40" si="120">ROUND((K40+J40),2)</f>
        <v>0</v>
      </c>
      <c r="M40" s="14">
        <f t="shared" si="112"/>
        <v>0</v>
      </c>
      <c r="N40" s="14">
        <f t="shared" si="113"/>
        <v>0</v>
      </c>
      <c r="O40" s="14">
        <f t="shared" si="114"/>
        <v>0</v>
      </c>
      <c r="P40" s="55" t="s">
        <v>93</v>
      </c>
      <c r="Q40" s="14">
        <f t="shared" si="115"/>
        <v>0</v>
      </c>
      <c r="R40" s="14">
        <f t="shared" si="116"/>
        <v>0</v>
      </c>
      <c r="S40" s="15">
        <f t="shared" si="117"/>
        <v>0</v>
      </c>
      <c r="T40"/>
    </row>
    <row r="41" spans="1:25" ht="36" x14ac:dyDescent="0.25">
      <c r="A41" s="61" t="s">
        <v>120</v>
      </c>
      <c r="B41" s="104" t="s">
        <v>85</v>
      </c>
      <c r="C41" s="105">
        <v>91928</v>
      </c>
      <c r="D41" s="47" t="s">
        <v>158</v>
      </c>
      <c r="E41" s="13" t="s">
        <v>52</v>
      </c>
      <c r="F41" s="106">
        <v>886.95</v>
      </c>
      <c r="G41" s="14"/>
      <c r="H41" s="14"/>
      <c r="I41" s="14"/>
      <c r="J41" s="14">
        <f t="shared" si="94"/>
        <v>0</v>
      </c>
      <c r="K41" s="14">
        <f t="shared" si="95"/>
        <v>0</v>
      </c>
      <c r="L41" s="14">
        <f t="shared" si="96"/>
        <v>0</v>
      </c>
      <c r="M41" s="14">
        <f t="shared" si="97"/>
        <v>0</v>
      </c>
      <c r="N41" s="14">
        <f t="shared" si="98"/>
        <v>0</v>
      </c>
      <c r="O41" s="14">
        <f t="shared" si="99"/>
        <v>0</v>
      </c>
      <c r="P41" s="55" t="s">
        <v>93</v>
      </c>
      <c r="Q41" s="14">
        <f t="shared" si="100"/>
        <v>0</v>
      </c>
      <c r="R41" s="14">
        <f t="shared" si="101"/>
        <v>0</v>
      </c>
      <c r="S41" s="15">
        <f t="shared" si="102"/>
        <v>0</v>
      </c>
      <c r="T41"/>
    </row>
    <row r="42" spans="1:25" ht="24" x14ac:dyDescent="0.25">
      <c r="A42" s="61" t="s">
        <v>131</v>
      </c>
      <c r="B42" s="104" t="s">
        <v>207</v>
      </c>
      <c r="C42" s="105">
        <v>2</v>
      </c>
      <c r="D42" s="47" t="s">
        <v>210</v>
      </c>
      <c r="E42" s="13" t="s">
        <v>48</v>
      </c>
      <c r="F42" s="106">
        <v>14</v>
      </c>
      <c r="G42" s="14"/>
      <c r="H42" s="14"/>
      <c r="I42" s="14"/>
      <c r="J42" s="14">
        <f t="shared" si="94"/>
        <v>0</v>
      </c>
      <c r="K42" s="14">
        <f t="shared" si="95"/>
        <v>0</v>
      </c>
      <c r="L42" s="14">
        <f t="shared" si="96"/>
        <v>0</v>
      </c>
      <c r="M42" s="14">
        <f t="shared" si="97"/>
        <v>0</v>
      </c>
      <c r="N42" s="14">
        <f t="shared" si="98"/>
        <v>0</v>
      </c>
      <c r="O42" s="14">
        <f t="shared" si="99"/>
        <v>0</v>
      </c>
      <c r="P42" s="55" t="s">
        <v>93</v>
      </c>
      <c r="Q42" s="14">
        <f t="shared" si="100"/>
        <v>0</v>
      </c>
      <c r="R42" s="14">
        <f t="shared" si="101"/>
        <v>0</v>
      </c>
      <c r="S42" s="15">
        <f t="shared" si="102"/>
        <v>0</v>
      </c>
      <c r="T42"/>
    </row>
    <row r="43" spans="1:25" x14ac:dyDescent="0.25">
      <c r="A43" s="27"/>
      <c r="B43" s="27"/>
      <c r="C43" s="17"/>
      <c r="D43" s="45"/>
      <c r="E43" s="17"/>
      <c r="F43" s="18"/>
      <c r="G43" s="22"/>
      <c r="H43" s="22"/>
      <c r="I43" s="22"/>
      <c r="J43" s="22"/>
      <c r="K43" s="22"/>
      <c r="L43" s="22"/>
      <c r="M43" s="20"/>
      <c r="N43" s="20"/>
      <c r="O43" s="20"/>
      <c r="P43" s="20"/>
      <c r="Q43" s="20"/>
      <c r="R43" s="20"/>
      <c r="S43" s="21"/>
      <c r="T43"/>
    </row>
    <row r="44" spans="1:25" x14ac:dyDescent="0.25">
      <c r="A44" s="56">
        <v>5</v>
      </c>
      <c r="B44" s="57"/>
      <c r="C44" s="58"/>
      <c r="D44" s="158" t="s">
        <v>222</v>
      </c>
      <c r="E44" s="59"/>
      <c r="F44" s="60"/>
      <c r="G44" s="62"/>
      <c r="H44" s="62"/>
      <c r="I44" s="62"/>
      <c r="J44" s="62">
        <f>ROUND(SUM(J46:J100),2)</f>
        <v>0</v>
      </c>
      <c r="K44" s="210">
        <f t="shared" ref="K44:L44" si="121">ROUND(SUM(K46:K100),2)</f>
        <v>0</v>
      </c>
      <c r="L44" s="210">
        <f t="shared" si="121"/>
        <v>0</v>
      </c>
      <c r="M44" s="62"/>
      <c r="N44" s="62"/>
      <c r="O44" s="62"/>
      <c r="P44" s="62"/>
      <c r="Q44" s="62">
        <f>ROUND(SUM(Q46:Q100),2)</f>
        <v>0</v>
      </c>
      <c r="R44" s="159">
        <f t="shared" ref="R44:S44" si="122">ROUND(SUM(R46:R100),2)</f>
        <v>0</v>
      </c>
      <c r="S44" s="159">
        <f t="shared" si="122"/>
        <v>0</v>
      </c>
      <c r="T44"/>
    </row>
    <row r="45" spans="1:25" s="113" customFormat="1" x14ac:dyDescent="0.25">
      <c r="A45" s="119"/>
      <c r="B45" s="120"/>
      <c r="C45" s="120"/>
      <c r="D45" s="162" t="s">
        <v>204</v>
      </c>
      <c r="E45" s="122"/>
      <c r="F45" s="122"/>
      <c r="G45" s="121"/>
      <c r="H45" s="121"/>
      <c r="I45" s="121"/>
      <c r="J45" s="121"/>
      <c r="K45" s="121"/>
      <c r="L45" s="121"/>
      <c r="M45" s="121"/>
      <c r="N45" s="114"/>
      <c r="O45" s="114"/>
      <c r="P45" s="114"/>
      <c r="Q45" s="114"/>
      <c r="R45" s="114"/>
      <c r="S45" s="114"/>
    </row>
    <row r="46" spans="1:25" x14ac:dyDescent="0.25">
      <c r="A46" s="110" t="s">
        <v>17</v>
      </c>
      <c r="B46" s="123" t="s">
        <v>85</v>
      </c>
      <c r="C46" s="124">
        <v>98459</v>
      </c>
      <c r="D46" s="47" t="s">
        <v>178</v>
      </c>
      <c r="E46" s="108" t="s">
        <v>49</v>
      </c>
      <c r="F46" s="125">
        <v>84.83</v>
      </c>
      <c r="G46" s="109"/>
      <c r="H46" s="109"/>
      <c r="I46" s="109"/>
      <c r="J46" s="109">
        <f t="shared" ref="J46:J48" si="123">ROUND((G46*F46),2)</f>
        <v>0</v>
      </c>
      <c r="K46" s="109">
        <f t="shared" ref="K46:K48" si="124">ROUND((H46*F46),2)</f>
        <v>0</v>
      </c>
      <c r="L46" s="109">
        <f t="shared" ref="L46:L48" si="125">ROUND((K46+J46),2)</f>
        <v>0</v>
      </c>
      <c r="M46" s="109">
        <f t="shared" ref="M46:M48" si="126">ROUND((IF(P46="BDI 1",((1+($S$3/100))*G46),((1+($S$4/100))*G46))),2)</f>
        <v>0</v>
      </c>
      <c r="N46" s="109">
        <f t="shared" ref="N46:N48" si="127">ROUND((IF(P46="BDI 1",((1+($S$3/100))*H46),((1+($S$4/100))*H46))),2)</f>
        <v>0</v>
      </c>
      <c r="O46" s="109">
        <f t="shared" ref="O46:O48" si="128">ROUND((M46+N46),2)</f>
        <v>0</v>
      </c>
      <c r="P46" s="111" t="s">
        <v>93</v>
      </c>
      <c r="Q46" s="109">
        <f t="shared" ref="Q46:Q48" si="129">ROUND(M46*F46,2)</f>
        <v>0</v>
      </c>
      <c r="R46" s="109">
        <f t="shared" ref="R46:R48" si="130">ROUND(N46*F46,2)</f>
        <v>0</v>
      </c>
      <c r="S46" s="112">
        <f t="shared" ref="S46:S48" si="131">ROUND(Q46+R46,2)</f>
        <v>0</v>
      </c>
      <c r="T46" s="107"/>
      <c r="U46" s="107"/>
      <c r="V46" s="107"/>
      <c r="W46" s="107"/>
      <c r="X46" s="107"/>
      <c r="Y46" s="107"/>
    </row>
    <row r="47" spans="1:25" ht="24" x14ac:dyDescent="0.25">
      <c r="A47" s="110" t="s">
        <v>18</v>
      </c>
      <c r="B47" s="123" t="s">
        <v>85</v>
      </c>
      <c r="C47" s="124">
        <v>94319</v>
      </c>
      <c r="D47" s="47" t="s">
        <v>163</v>
      </c>
      <c r="E47" s="108" t="s">
        <v>51</v>
      </c>
      <c r="F47" s="125">
        <v>9.136000000000001</v>
      </c>
      <c r="G47" s="109"/>
      <c r="H47" s="109"/>
      <c r="I47" s="109"/>
      <c r="J47" s="109">
        <f t="shared" ref="J47" si="132">ROUND((G47*F47),2)</f>
        <v>0</v>
      </c>
      <c r="K47" s="109">
        <f t="shared" ref="K47" si="133">ROUND((H47*F47),2)</f>
        <v>0</v>
      </c>
      <c r="L47" s="109">
        <f t="shared" ref="L47" si="134">ROUND((K47+J47),2)</f>
        <v>0</v>
      </c>
      <c r="M47" s="109">
        <f t="shared" ref="M47" si="135">ROUND((IF(P47="BDI 1",((1+($S$3/100))*G47),((1+($S$4/100))*G47))),2)</f>
        <v>0</v>
      </c>
      <c r="N47" s="109">
        <f t="shared" ref="N47" si="136">ROUND((IF(P47="BDI 1",((1+($S$3/100))*H47),((1+($S$4/100))*H47))),2)</f>
        <v>0</v>
      </c>
      <c r="O47" s="109">
        <f t="shared" ref="O47" si="137">ROUND((M47+N47),2)</f>
        <v>0</v>
      </c>
      <c r="P47" s="140" t="s">
        <v>93</v>
      </c>
      <c r="Q47" s="109">
        <f t="shared" ref="Q47" si="138">ROUND(M47*F47,2)</f>
        <v>0</v>
      </c>
      <c r="R47" s="109">
        <f t="shared" ref="R47" si="139">ROUND(N47*F47,2)</f>
        <v>0</v>
      </c>
      <c r="S47" s="112">
        <f t="shared" ref="S47" si="140">ROUND(Q47+R47,2)</f>
        <v>0</v>
      </c>
      <c r="T47" s="107"/>
      <c r="U47" s="107"/>
      <c r="V47" s="107"/>
      <c r="W47" s="107"/>
      <c r="X47" s="107"/>
      <c r="Y47" s="107"/>
    </row>
    <row r="48" spans="1:25" ht="36" x14ac:dyDescent="0.25">
      <c r="A48" s="110" t="s">
        <v>97</v>
      </c>
      <c r="B48" s="123" t="s">
        <v>85</v>
      </c>
      <c r="C48" s="124">
        <v>100324</v>
      </c>
      <c r="D48" s="47" t="s">
        <v>187</v>
      </c>
      <c r="E48" s="108" t="s">
        <v>51</v>
      </c>
      <c r="F48" s="125">
        <v>9.136000000000001</v>
      </c>
      <c r="G48" s="109"/>
      <c r="H48" s="109"/>
      <c r="I48" s="109"/>
      <c r="J48" s="109">
        <f t="shared" si="123"/>
        <v>0</v>
      </c>
      <c r="K48" s="109">
        <f t="shared" si="124"/>
        <v>0</v>
      </c>
      <c r="L48" s="109">
        <f t="shared" si="125"/>
        <v>0</v>
      </c>
      <c r="M48" s="109">
        <f t="shared" si="126"/>
        <v>0</v>
      </c>
      <c r="N48" s="109">
        <f t="shared" si="127"/>
        <v>0</v>
      </c>
      <c r="O48" s="109">
        <f t="shared" si="128"/>
        <v>0</v>
      </c>
      <c r="P48" s="140" t="s">
        <v>93</v>
      </c>
      <c r="Q48" s="109">
        <f t="shared" si="129"/>
        <v>0</v>
      </c>
      <c r="R48" s="109">
        <f t="shared" si="130"/>
        <v>0</v>
      </c>
      <c r="S48" s="112">
        <f t="shared" si="131"/>
        <v>0</v>
      </c>
      <c r="T48" s="107"/>
      <c r="U48" s="107"/>
      <c r="V48" s="107"/>
      <c r="W48" s="107"/>
      <c r="X48" s="107"/>
      <c r="Y48" s="107"/>
    </row>
    <row r="49" spans="1:19" s="113" customFormat="1" ht="36" x14ac:dyDescent="0.25">
      <c r="A49" s="117" t="s">
        <v>223</v>
      </c>
      <c r="B49" s="123" t="s">
        <v>85</v>
      </c>
      <c r="C49" s="124">
        <v>92393</v>
      </c>
      <c r="D49" s="47" t="s">
        <v>143</v>
      </c>
      <c r="E49" s="115" t="s">
        <v>49</v>
      </c>
      <c r="F49" s="125">
        <v>38.68</v>
      </c>
      <c r="G49" s="116"/>
      <c r="H49" s="116"/>
      <c r="I49" s="116"/>
      <c r="J49" s="116">
        <f t="shared" ref="J49:J100" si="141">ROUND((G49*F49),2)</f>
        <v>0</v>
      </c>
      <c r="K49" s="116">
        <f t="shared" ref="K49:K100" si="142">ROUND((H49*F49),2)</f>
        <v>0</v>
      </c>
      <c r="L49" s="116">
        <f t="shared" ref="L49:L100" si="143">ROUND((K49+J49),2)</f>
        <v>0</v>
      </c>
      <c r="M49" s="116">
        <f t="shared" ref="M49:M100" si="144">ROUND((IF(P49="BDI 1",((1+($S$3/100))*G49),((1+($S$4/100))*G49))),2)</f>
        <v>0</v>
      </c>
      <c r="N49" s="116">
        <f t="shared" ref="N49:N100" si="145">ROUND((IF(P49="BDI 1",((1+($S$3/100))*H49),((1+($S$4/100))*H49))),2)</f>
        <v>0</v>
      </c>
      <c r="O49" s="116">
        <f t="shared" ref="O49:O100" si="146">ROUND((M49+N49),2)</f>
        <v>0</v>
      </c>
      <c r="P49" s="140" t="s">
        <v>93</v>
      </c>
      <c r="Q49" s="116">
        <f t="shared" ref="Q49:Q100" si="147">ROUND(M49*F49,2)</f>
        <v>0</v>
      </c>
      <c r="R49" s="116">
        <f t="shared" ref="R49:R100" si="148">ROUND(N49*F49,2)</f>
        <v>0</v>
      </c>
      <c r="S49" s="118">
        <f t="shared" ref="S49:S100" si="149">ROUND(Q49+R49,2)</f>
        <v>0</v>
      </c>
    </row>
    <row r="50" spans="1:19" s="113" customFormat="1" ht="36" x14ac:dyDescent="0.25">
      <c r="A50" s="117" t="s">
        <v>224</v>
      </c>
      <c r="B50" s="123" t="s">
        <v>85</v>
      </c>
      <c r="C50" s="124">
        <v>92397</v>
      </c>
      <c r="D50" s="47" t="s">
        <v>142</v>
      </c>
      <c r="E50" s="115" t="s">
        <v>49</v>
      </c>
      <c r="F50" s="125">
        <v>49.29</v>
      </c>
      <c r="G50" s="116"/>
      <c r="H50" s="116"/>
      <c r="I50" s="116"/>
      <c r="J50" s="116">
        <f t="shared" si="141"/>
        <v>0</v>
      </c>
      <c r="K50" s="116">
        <f t="shared" si="142"/>
        <v>0</v>
      </c>
      <c r="L50" s="116">
        <f t="shared" si="143"/>
        <v>0</v>
      </c>
      <c r="M50" s="116">
        <f t="shared" si="144"/>
        <v>0</v>
      </c>
      <c r="N50" s="116">
        <f t="shared" si="145"/>
        <v>0</v>
      </c>
      <c r="O50" s="116">
        <f t="shared" si="146"/>
        <v>0</v>
      </c>
      <c r="P50" s="140" t="s">
        <v>93</v>
      </c>
      <c r="Q50" s="116">
        <f t="shared" si="147"/>
        <v>0</v>
      </c>
      <c r="R50" s="116">
        <f t="shared" si="148"/>
        <v>0</v>
      </c>
      <c r="S50" s="118">
        <f t="shared" si="149"/>
        <v>0</v>
      </c>
    </row>
    <row r="51" spans="1:19" s="113" customFormat="1" ht="48" x14ac:dyDescent="0.25">
      <c r="A51" s="117" t="s">
        <v>225</v>
      </c>
      <c r="B51" s="123" t="s">
        <v>85</v>
      </c>
      <c r="C51" s="124">
        <v>94273</v>
      </c>
      <c r="D51" s="47" t="s">
        <v>162</v>
      </c>
      <c r="E51" s="115" t="s">
        <v>52</v>
      </c>
      <c r="F51" s="125">
        <v>19.05</v>
      </c>
      <c r="G51" s="116"/>
      <c r="H51" s="116"/>
      <c r="I51" s="116"/>
      <c r="J51" s="116">
        <f t="shared" si="141"/>
        <v>0</v>
      </c>
      <c r="K51" s="116">
        <f t="shared" si="142"/>
        <v>0</v>
      </c>
      <c r="L51" s="116">
        <f t="shared" si="143"/>
        <v>0</v>
      </c>
      <c r="M51" s="116">
        <f t="shared" si="144"/>
        <v>0</v>
      </c>
      <c r="N51" s="116">
        <f t="shared" si="145"/>
        <v>0</v>
      </c>
      <c r="O51" s="116">
        <f t="shared" si="146"/>
        <v>0</v>
      </c>
      <c r="P51" s="140" t="s">
        <v>93</v>
      </c>
      <c r="Q51" s="116">
        <f t="shared" si="147"/>
        <v>0</v>
      </c>
      <c r="R51" s="116">
        <f t="shared" si="148"/>
        <v>0</v>
      </c>
      <c r="S51" s="118">
        <f t="shared" si="149"/>
        <v>0</v>
      </c>
    </row>
    <row r="52" spans="1:19" s="113" customFormat="1" ht="36" x14ac:dyDescent="0.25">
      <c r="A52" s="117" t="s">
        <v>226</v>
      </c>
      <c r="B52" s="123" t="s">
        <v>85</v>
      </c>
      <c r="C52" s="124">
        <v>102073</v>
      </c>
      <c r="D52" s="47" t="s">
        <v>190</v>
      </c>
      <c r="E52" s="115" t="s">
        <v>51</v>
      </c>
      <c r="F52" s="125">
        <v>0.33500000000000002</v>
      </c>
      <c r="G52" s="116"/>
      <c r="H52" s="116"/>
      <c r="I52" s="116"/>
      <c r="J52" s="116">
        <f t="shared" si="141"/>
        <v>0</v>
      </c>
      <c r="K52" s="116">
        <f t="shared" si="142"/>
        <v>0</v>
      </c>
      <c r="L52" s="116">
        <f t="shared" si="143"/>
        <v>0</v>
      </c>
      <c r="M52" s="116">
        <f t="shared" si="144"/>
        <v>0</v>
      </c>
      <c r="N52" s="116">
        <f t="shared" si="145"/>
        <v>0</v>
      </c>
      <c r="O52" s="116">
        <f t="shared" si="146"/>
        <v>0</v>
      </c>
      <c r="P52" s="140" t="s">
        <v>93</v>
      </c>
      <c r="Q52" s="116">
        <f t="shared" si="147"/>
        <v>0</v>
      </c>
      <c r="R52" s="116">
        <f t="shared" si="148"/>
        <v>0</v>
      </c>
      <c r="S52" s="118">
        <f t="shared" si="149"/>
        <v>0</v>
      </c>
    </row>
    <row r="53" spans="1:19" s="126" customFormat="1" x14ac:dyDescent="0.25">
      <c r="A53" s="127"/>
      <c r="B53" s="128"/>
      <c r="C53" s="128"/>
      <c r="D53" s="162" t="s">
        <v>227</v>
      </c>
      <c r="E53" s="130"/>
      <c r="F53" s="130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</row>
    <row r="54" spans="1:19" s="113" customFormat="1" ht="36" x14ac:dyDescent="0.25">
      <c r="A54" s="139" t="s">
        <v>228</v>
      </c>
      <c r="B54" s="135" t="s">
        <v>85</v>
      </c>
      <c r="C54" s="136">
        <v>105009</v>
      </c>
      <c r="D54" s="47" t="s">
        <v>202</v>
      </c>
      <c r="E54" s="115" t="s">
        <v>52</v>
      </c>
      <c r="F54" s="138">
        <v>23.42</v>
      </c>
      <c r="G54" s="116"/>
      <c r="H54" s="116"/>
      <c r="I54" s="116"/>
      <c r="J54" s="116">
        <f t="shared" si="141"/>
        <v>0</v>
      </c>
      <c r="K54" s="116">
        <f t="shared" si="142"/>
        <v>0</v>
      </c>
      <c r="L54" s="116">
        <f t="shared" si="143"/>
        <v>0</v>
      </c>
      <c r="M54" s="116">
        <f t="shared" si="144"/>
        <v>0</v>
      </c>
      <c r="N54" s="116">
        <f t="shared" si="145"/>
        <v>0</v>
      </c>
      <c r="O54" s="116">
        <f t="shared" si="146"/>
        <v>0</v>
      </c>
      <c r="P54" s="140" t="s">
        <v>93</v>
      </c>
      <c r="Q54" s="116">
        <f t="shared" si="147"/>
        <v>0</v>
      </c>
      <c r="R54" s="116">
        <f t="shared" si="148"/>
        <v>0</v>
      </c>
      <c r="S54" s="118">
        <f t="shared" si="149"/>
        <v>0</v>
      </c>
    </row>
    <row r="55" spans="1:19" s="113" customFormat="1" ht="24" x14ac:dyDescent="0.25">
      <c r="A55" s="139" t="s">
        <v>229</v>
      </c>
      <c r="B55" s="135" t="s">
        <v>207</v>
      </c>
      <c r="C55" s="136">
        <v>6</v>
      </c>
      <c r="D55" s="47" t="s">
        <v>212</v>
      </c>
      <c r="E55" s="115" t="s">
        <v>48</v>
      </c>
      <c r="F55" s="138">
        <v>1</v>
      </c>
      <c r="G55" s="116"/>
      <c r="H55" s="116"/>
      <c r="I55" s="116"/>
      <c r="J55" s="116">
        <f t="shared" si="141"/>
        <v>0</v>
      </c>
      <c r="K55" s="116">
        <f t="shared" si="142"/>
        <v>0</v>
      </c>
      <c r="L55" s="116">
        <f t="shared" si="143"/>
        <v>0</v>
      </c>
      <c r="M55" s="116">
        <f t="shared" si="144"/>
        <v>0</v>
      </c>
      <c r="N55" s="116">
        <f t="shared" si="145"/>
        <v>0</v>
      </c>
      <c r="O55" s="116">
        <f t="shared" si="146"/>
        <v>0</v>
      </c>
      <c r="P55" s="140" t="s">
        <v>93</v>
      </c>
      <c r="Q55" s="116">
        <f t="shared" si="147"/>
        <v>0</v>
      </c>
      <c r="R55" s="116">
        <f t="shared" si="148"/>
        <v>0</v>
      </c>
      <c r="S55" s="118">
        <f t="shared" si="149"/>
        <v>0</v>
      </c>
    </row>
    <row r="56" spans="1:19" s="113" customFormat="1" ht="36" x14ac:dyDescent="0.25">
      <c r="A56" s="139" t="s">
        <v>230</v>
      </c>
      <c r="B56" s="135" t="s">
        <v>85</v>
      </c>
      <c r="C56" s="136">
        <v>101161</v>
      </c>
      <c r="D56" s="47" t="s">
        <v>55</v>
      </c>
      <c r="E56" s="115" t="s">
        <v>49</v>
      </c>
      <c r="F56" s="138">
        <v>13.8</v>
      </c>
      <c r="G56" s="116"/>
      <c r="H56" s="116"/>
      <c r="I56" s="116"/>
      <c r="J56" s="116">
        <f t="shared" si="141"/>
        <v>0</v>
      </c>
      <c r="K56" s="116">
        <f t="shared" si="142"/>
        <v>0</v>
      </c>
      <c r="L56" s="116">
        <f t="shared" si="143"/>
        <v>0</v>
      </c>
      <c r="M56" s="116">
        <f t="shared" si="144"/>
        <v>0</v>
      </c>
      <c r="N56" s="116">
        <f t="shared" si="145"/>
        <v>0</v>
      </c>
      <c r="O56" s="116">
        <f t="shared" si="146"/>
        <v>0</v>
      </c>
      <c r="P56" s="140" t="s">
        <v>93</v>
      </c>
      <c r="Q56" s="116">
        <f t="shared" si="147"/>
        <v>0</v>
      </c>
      <c r="R56" s="116">
        <f t="shared" si="148"/>
        <v>0</v>
      </c>
      <c r="S56" s="118">
        <f t="shared" si="149"/>
        <v>0</v>
      </c>
    </row>
    <row r="57" spans="1:19" s="113" customFormat="1" ht="36" x14ac:dyDescent="0.25">
      <c r="A57" s="139" t="s">
        <v>231</v>
      </c>
      <c r="B57" s="135" t="s">
        <v>85</v>
      </c>
      <c r="C57" s="136">
        <v>96525</v>
      </c>
      <c r="D57" s="47" t="s">
        <v>167</v>
      </c>
      <c r="E57" s="115" t="s">
        <v>51</v>
      </c>
      <c r="F57" s="138">
        <v>4.9182000000000006</v>
      </c>
      <c r="G57" s="116"/>
      <c r="H57" s="116"/>
      <c r="I57" s="116"/>
      <c r="J57" s="116">
        <f t="shared" si="141"/>
        <v>0</v>
      </c>
      <c r="K57" s="116">
        <f t="shared" si="142"/>
        <v>0</v>
      </c>
      <c r="L57" s="116">
        <f t="shared" si="143"/>
        <v>0</v>
      </c>
      <c r="M57" s="116">
        <f t="shared" si="144"/>
        <v>0</v>
      </c>
      <c r="N57" s="116">
        <f t="shared" si="145"/>
        <v>0</v>
      </c>
      <c r="O57" s="116">
        <f t="shared" si="146"/>
        <v>0</v>
      </c>
      <c r="P57" s="140" t="s">
        <v>93</v>
      </c>
      <c r="Q57" s="116">
        <f t="shared" si="147"/>
        <v>0</v>
      </c>
      <c r="R57" s="116">
        <f t="shared" si="148"/>
        <v>0</v>
      </c>
      <c r="S57" s="118">
        <f t="shared" si="149"/>
        <v>0</v>
      </c>
    </row>
    <row r="58" spans="1:19" s="113" customFormat="1" ht="48" x14ac:dyDescent="0.25">
      <c r="A58" s="139" t="s">
        <v>232</v>
      </c>
      <c r="B58" s="135" t="s">
        <v>85</v>
      </c>
      <c r="C58" s="136">
        <v>102722</v>
      </c>
      <c r="D58" s="47" t="s">
        <v>58</v>
      </c>
      <c r="E58" s="115" t="s">
        <v>52</v>
      </c>
      <c r="F58" s="138">
        <v>23.42</v>
      </c>
      <c r="G58" s="116"/>
      <c r="H58" s="116"/>
      <c r="I58" s="116"/>
      <c r="J58" s="116">
        <f t="shared" si="141"/>
        <v>0</v>
      </c>
      <c r="K58" s="116">
        <f t="shared" si="142"/>
        <v>0</v>
      </c>
      <c r="L58" s="116">
        <f t="shared" si="143"/>
        <v>0</v>
      </c>
      <c r="M58" s="116">
        <f t="shared" si="144"/>
        <v>0</v>
      </c>
      <c r="N58" s="116">
        <f t="shared" si="145"/>
        <v>0</v>
      </c>
      <c r="O58" s="116">
        <f t="shared" si="146"/>
        <v>0</v>
      </c>
      <c r="P58" s="140" t="s">
        <v>93</v>
      </c>
      <c r="Q58" s="116">
        <f t="shared" si="147"/>
        <v>0</v>
      </c>
      <c r="R58" s="116">
        <f t="shared" si="148"/>
        <v>0</v>
      </c>
      <c r="S58" s="118">
        <f t="shared" si="149"/>
        <v>0</v>
      </c>
    </row>
    <row r="59" spans="1:19" s="113" customFormat="1" ht="48" x14ac:dyDescent="0.25">
      <c r="A59" s="139" t="s">
        <v>233</v>
      </c>
      <c r="B59" s="135" t="s">
        <v>85</v>
      </c>
      <c r="C59" s="136">
        <v>100899</v>
      </c>
      <c r="D59" s="47" t="s">
        <v>53</v>
      </c>
      <c r="E59" s="115" t="s">
        <v>52</v>
      </c>
      <c r="F59" s="138">
        <v>21</v>
      </c>
      <c r="G59" s="116"/>
      <c r="H59" s="116"/>
      <c r="I59" s="116"/>
      <c r="J59" s="116">
        <f t="shared" si="141"/>
        <v>0</v>
      </c>
      <c r="K59" s="116">
        <f t="shared" si="142"/>
        <v>0</v>
      </c>
      <c r="L59" s="116">
        <f t="shared" si="143"/>
        <v>0</v>
      </c>
      <c r="M59" s="116">
        <f t="shared" si="144"/>
        <v>0</v>
      </c>
      <c r="N59" s="116">
        <f t="shared" si="145"/>
        <v>0</v>
      </c>
      <c r="O59" s="116">
        <f t="shared" si="146"/>
        <v>0</v>
      </c>
      <c r="P59" s="140" t="s">
        <v>93</v>
      </c>
      <c r="Q59" s="116">
        <f t="shared" si="147"/>
        <v>0</v>
      </c>
      <c r="R59" s="116">
        <f t="shared" si="148"/>
        <v>0</v>
      </c>
      <c r="S59" s="118">
        <f t="shared" si="149"/>
        <v>0</v>
      </c>
    </row>
    <row r="60" spans="1:19" s="113" customFormat="1" ht="36" x14ac:dyDescent="0.25">
      <c r="A60" s="139" t="s">
        <v>234</v>
      </c>
      <c r="B60" s="135" t="s">
        <v>85</v>
      </c>
      <c r="C60" s="136">
        <v>96534</v>
      </c>
      <c r="D60" s="47" t="s">
        <v>168</v>
      </c>
      <c r="E60" s="115" t="s">
        <v>49</v>
      </c>
      <c r="F60" s="138">
        <v>12.959999999999999</v>
      </c>
      <c r="G60" s="116"/>
      <c r="H60" s="116"/>
      <c r="I60" s="116"/>
      <c r="J60" s="116">
        <f t="shared" si="141"/>
        <v>0</v>
      </c>
      <c r="K60" s="116">
        <f t="shared" si="142"/>
        <v>0</v>
      </c>
      <c r="L60" s="116">
        <f t="shared" si="143"/>
        <v>0</v>
      </c>
      <c r="M60" s="116">
        <f t="shared" si="144"/>
        <v>0</v>
      </c>
      <c r="N60" s="116">
        <f t="shared" si="145"/>
        <v>0</v>
      </c>
      <c r="O60" s="116">
        <f t="shared" si="146"/>
        <v>0</v>
      </c>
      <c r="P60" s="140" t="s">
        <v>93</v>
      </c>
      <c r="Q60" s="116">
        <f t="shared" si="147"/>
        <v>0</v>
      </c>
      <c r="R60" s="116">
        <f t="shared" si="148"/>
        <v>0</v>
      </c>
      <c r="S60" s="118">
        <f t="shared" si="149"/>
        <v>0</v>
      </c>
    </row>
    <row r="61" spans="1:19" s="113" customFormat="1" ht="36" x14ac:dyDescent="0.25">
      <c r="A61" s="139" t="s">
        <v>235</v>
      </c>
      <c r="B61" s="135" t="s">
        <v>85</v>
      </c>
      <c r="C61" s="136">
        <v>96536</v>
      </c>
      <c r="D61" s="47" t="s">
        <v>169</v>
      </c>
      <c r="E61" s="115" t="s">
        <v>49</v>
      </c>
      <c r="F61" s="138">
        <v>5.3094999999999999</v>
      </c>
      <c r="G61" s="116"/>
      <c r="H61" s="116"/>
      <c r="I61" s="116"/>
      <c r="J61" s="116">
        <f t="shared" si="141"/>
        <v>0</v>
      </c>
      <c r="K61" s="116">
        <f t="shared" si="142"/>
        <v>0</v>
      </c>
      <c r="L61" s="116">
        <f t="shared" si="143"/>
        <v>0</v>
      </c>
      <c r="M61" s="116">
        <f t="shared" si="144"/>
        <v>0</v>
      </c>
      <c r="N61" s="116">
        <f t="shared" si="145"/>
        <v>0</v>
      </c>
      <c r="O61" s="116">
        <f t="shared" si="146"/>
        <v>0</v>
      </c>
      <c r="P61" s="140" t="s">
        <v>93</v>
      </c>
      <c r="Q61" s="116">
        <f t="shared" si="147"/>
        <v>0</v>
      </c>
      <c r="R61" s="116">
        <f t="shared" si="148"/>
        <v>0</v>
      </c>
      <c r="S61" s="118">
        <f t="shared" si="149"/>
        <v>0</v>
      </c>
    </row>
    <row r="62" spans="1:19" s="113" customFormat="1" ht="24" x14ac:dyDescent="0.25">
      <c r="A62" s="139" t="s">
        <v>236</v>
      </c>
      <c r="B62" s="135" t="s">
        <v>85</v>
      </c>
      <c r="C62" s="136">
        <v>96621</v>
      </c>
      <c r="D62" s="47" t="s">
        <v>171</v>
      </c>
      <c r="E62" s="115" t="s">
        <v>51</v>
      </c>
      <c r="F62" s="138">
        <v>0.32400000000000001</v>
      </c>
      <c r="G62" s="116"/>
      <c r="H62" s="116"/>
      <c r="I62" s="116"/>
      <c r="J62" s="116">
        <f t="shared" si="141"/>
        <v>0</v>
      </c>
      <c r="K62" s="116">
        <f t="shared" si="142"/>
        <v>0</v>
      </c>
      <c r="L62" s="116">
        <f t="shared" si="143"/>
        <v>0</v>
      </c>
      <c r="M62" s="116">
        <f t="shared" si="144"/>
        <v>0</v>
      </c>
      <c r="N62" s="116">
        <f t="shared" si="145"/>
        <v>0</v>
      </c>
      <c r="O62" s="116">
        <f t="shared" si="146"/>
        <v>0</v>
      </c>
      <c r="P62" s="140" t="s">
        <v>93</v>
      </c>
      <c r="Q62" s="116">
        <f t="shared" si="147"/>
        <v>0</v>
      </c>
      <c r="R62" s="116">
        <f t="shared" si="148"/>
        <v>0</v>
      </c>
      <c r="S62" s="118">
        <f t="shared" si="149"/>
        <v>0</v>
      </c>
    </row>
    <row r="63" spans="1:19" s="113" customFormat="1" ht="36" x14ac:dyDescent="0.25">
      <c r="A63" s="139" t="s">
        <v>237</v>
      </c>
      <c r="B63" s="135" t="s">
        <v>85</v>
      </c>
      <c r="C63" s="136">
        <v>104917</v>
      </c>
      <c r="D63" s="47" t="s">
        <v>200</v>
      </c>
      <c r="E63" s="115" t="s">
        <v>47</v>
      </c>
      <c r="F63" s="138">
        <v>36.691200000000002</v>
      </c>
      <c r="G63" s="116"/>
      <c r="H63" s="116"/>
      <c r="I63" s="116"/>
      <c r="J63" s="116">
        <f t="shared" si="141"/>
        <v>0</v>
      </c>
      <c r="K63" s="116">
        <f t="shared" si="142"/>
        <v>0</v>
      </c>
      <c r="L63" s="116">
        <f t="shared" si="143"/>
        <v>0</v>
      </c>
      <c r="M63" s="116">
        <f t="shared" si="144"/>
        <v>0</v>
      </c>
      <c r="N63" s="116">
        <f t="shared" si="145"/>
        <v>0</v>
      </c>
      <c r="O63" s="116">
        <f t="shared" si="146"/>
        <v>0</v>
      </c>
      <c r="P63" s="140" t="s">
        <v>93</v>
      </c>
      <c r="Q63" s="116">
        <f t="shared" si="147"/>
        <v>0</v>
      </c>
      <c r="R63" s="116">
        <f t="shared" si="148"/>
        <v>0</v>
      </c>
      <c r="S63" s="118">
        <f t="shared" si="149"/>
        <v>0</v>
      </c>
    </row>
    <row r="64" spans="1:19" s="113" customFormat="1" ht="36" x14ac:dyDescent="0.25">
      <c r="A64" s="139" t="s">
        <v>238</v>
      </c>
      <c r="B64" s="135" t="s">
        <v>85</v>
      </c>
      <c r="C64" s="136">
        <v>104916</v>
      </c>
      <c r="D64" s="47" t="s">
        <v>199</v>
      </c>
      <c r="E64" s="115" t="s">
        <v>47</v>
      </c>
      <c r="F64" s="138">
        <v>22.582560000000001</v>
      </c>
      <c r="G64" s="116"/>
      <c r="H64" s="116"/>
      <c r="I64" s="116"/>
      <c r="J64" s="116">
        <f t="shared" si="141"/>
        <v>0</v>
      </c>
      <c r="K64" s="116">
        <f t="shared" si="142"/>
        <v>0</v>
      </c>
      <c r="L64" s="116">
        <f t="shared" si="143"/>
        <v>0</v>
      </c>
      <c r="M64" s="116">
        <f t="shared" si="144"/>
        <v>0</v>
      </c>
      <c r="N64" s="116">
        <f t="shared" si="145"/>
        <v>0</v>
      </c>
      <c r="O64" s="116">
        <f t="shared" si="146"/>
        <v>0</v>
      </c>
      <c r="P64" s="140" t="s">
        <v>93</v>
      </c>
      <c r="Q64" s="116">
        <f t="shared" si="147"/>
        <v>0</v>
      </c>
      <c r="R64" s="116">
        <f t="shared" si="148"/>
        <v>0</v>
      </c>
      <c r="S64" s="118">
        <f t="shared" si="149"/>
        <v>0</v>
      </c>
    </row>
    <row r="65" spans="1:19" s="113" customFormat="1" ht="36" x14ac:dyDescent="0.25">
      <c r="A65" s="139" t="s">
        <v>239</v>
      </c>
      <c r="B65" s="135" t="s">
        <v>85</v>
      </c>
      <c r="C65" s="136">
        <v>104920</v>
      </c>
      <c r="D65" s="47" t="s">
        <v>201</v>
      </c>
      <c r="E65" s="115" t="s">
        <v>47</v>
      </c>
      <c r="F65" s="138">
        <v>90.213840000000005</v>
      </c>
      <c r="G65" s="116"/>
      <c r="H65" s="116"/>
      <c r="I65" s="116"/>
      <c r="J65" s="116">
        <f t="shared" si="141"/>
        <v>0</v>
      </c>
      <c r="K65" s="116">
        <f t="shared" si="142"/>
        <v>0</v>
      </c>
      <c r="L65" s="116">
        <f t="shared" si="143"/>
        <v>0</v>
      </c>
      <c r="M65" s="116">
        <f t="shared" si="144"/>
        <v>0</v>
      </c>
      <c r="N65" s="116">
        <f t="shared" si="145"/>
        <v>0</v>
      </c>
      <c r="O65" s="116">
        <f t="shared" si="146"/>
        <v>0</v>
      </c>
      <c r="P65" s="140" t="s">
        <v>93</v>
      </c>
      <c r="Q65" s="116">
        <f t="shared" si="147"/>
        <v>0</v>
      </c>
      <c r="R65" s="116">
        <f t="shared" si="148"/>
        <v>0</v>
      </c>
      <c r="S65" s="118">
        <f t="shared" si="149"/>
        <v>0</v>
      </c>
    </row>
    <row r="66" spans="1:19" s="113" customFormat="1" ht="36" x14ac:dyDescent="0.25">
      <c r="A66" s="139" t="s">
        <v>240</v>
      </c>
      <c r="B66" s="135" t="s">
        <v>85</v>
      </c>
      <c r="C66" s="136">
        <v>96555</v>
      </c>
      <c r="D66" s="47" t="s">
        <v>170</v>
      </c>
      <c r="E66" s="115" t="s">
        <v>51</v>
      </c>
      <c r="F66" s="138">
        <v>3.5833999999999997</v>
      </c>
      <c r="G66" s="116"/>
      <c r="H66" s="116"/>
      <c r="I66" s="116"/>
      <c r="J66" s="116">
        <f t="shared" si="141"/>
        <v>0</v>
      </c>
      <c r="K66" s="116">
        <f t="shared" si="142"/>
        <v>0</v>
      </c>
      <c r="L66" s="116">
        <f t="shared" si="143"/>
        <v>0</v>
      </c>
      <c r="M66" s="116">
        <f t="shared" si="144"/>
        <v>0</v>
      </c>
      <c r="N66" s="116">
        <f t="shared" si="145"/>
        <v>0</v>
      </c>
      <c r="O66" s="116">
        <f t="shared" si="146"/>
        <v>0</v>
      </c>
      <c r="P66" s="140" t="s">
        <v>93</v>
      </c>
      <c r="Q66" s="116">
        <f t="shared" si="147"/>
        <v>0</v>
      </c>
      <c r="R66" s="116">
        <f t="shared" si="148"/>
        <v>0</v>
      </c>
      <c r="S66" s="118">
        <f t="shared" si="149"/>
        <v>0</v>
      </c>
    </row>
    <row r="67" spans="1:19" s="113" customFormat="1" ht="36" x14ac:dyDescent="0.25">
      <c r="A67" s="139" t="s">
        <v>241</v>
      </c>
      <c r="B67" s="135" t="s">
        <v>85</v>
      </c>
      <c r="C67" s="136">
        <v>92763</v>
      </c>
      <c r="D67" s="47" t="s">
        <v>77</v>
      </c>
      <c r="E67" s="115" t="s">
        <v>47</v>
      </c>
      <c r="F67" s="138">
        <v>142.21584000000001</v>
      </c>
      <c r="G67" s="116"/>
      <c r="H67" s="116"/>
      <c r="I67" s="116"/>
      <c r="J67" s="116">
        <f t="shared" si="141"/>
        <v>0</v>
      </c>
      <c r="K67" s="116">
        <f t="shared" si="142"/>
        <v>0</v>
      </c>
      <c r="L67" s="116">
        <f t="shared" si="143"/>
        <v>0</v>
      </c>
      <c r="M67" s="116">
        <f t="shared" si="144"/>
        <v>0</v>
      </c>
      <c r="N67" s="116">
        <f t="shared" si="145"/>
        <v>0</v>
      </c>
      <c r="O67" s="116">
        <f t="shared" si="146"/>
        <v>0</v>
      </c>
      <c r="P67" s="140" t="s">
        <v>93</v>
      </c>
      <c r="Q67" s="116">
        <f t="shared" si="147"/>
        <v>0</v>
      </c>
      <c r="R67" s="116">
        <f t="shared" si="148"/>
        <v>0</v>
      </c>
      <c r="S67" s="118">
        <f t="shared" si="149"/>
        <v>0</v>
      </c>
    </row>
    <row r="68" spans="1:19" s="113" customFormat="1" ht="36" x14ac:dyDescent="0.25">
      <c r="A68" s="139" t="s">
        <v>242</v>
      </c>
      <c r="B68" s="135" t="s">
        <v>85</v>
      </c>
      <c r="C68" s="136">
        <v>92759</v>
      </c>
      <c r="D68" s="47" t="s">
        <v>76</v>
      </c>
      <c r="E68" s="115" t="s">
        <v>47</v>
      </c>
      <c r="F68" s="138">
        <v>31.452960000000001</v>
      </c>
      <c r="G68" s="116"/>
      <c r="H68" s="116"/>
      <c r="I68" s="116"/>
      <c r="J68" s="116">
        <f t="shared" si="141"/>
        <v>0</v>
      </c>
      <c r="K68" s="116">
        <f t="shared" si="142"/>
        <v>0</v>
      </c>
      <c r="L68" s="116">
        <f t="shared" si="143"/>
        <v>0</v>
      </c>
      <c r="M68" s="116">
        <f t="shared" si="144"/>
        <v>0</v>
      </c>
      <c r="N68" s="116">
        <f t="shared" si="145"/>
        <v>0</v>
      </c>
      <c r="O68" s="116">
        <f t="shared" si="146"/>
        <v>0</v>
      </c>
      <c r="P68" s="140" t="s">
        <v>93</v>
      </c>
      <c r="Q68" s="116">
        <f t="shared" si="147"/>
        <v>0</v>
      </c>
      <c r="R68" s="116">
        <f t="shared" si="148"/>
        <v>0</v>
      </c>
      <c r="S68" s="118">
        <f t="shared" si="149"/>
        <v>0</v>
      </c>
    </row>
    <row r="69" spans="1:19" s="113" customFormat="1" ht="36" x14ac:dyDescent="0.25">
      <c r="A69" s="139" t="s">
        <v>273</v>
      </c>
      <c r="B69" s="135" t="s">
        <v>85</v>
      </c>
      <c r="C69" s="136">
        <v>103341</v>
      </c>
      <c r="D69" s="47" t="s">
        <v>191</v>
      </c>
      <c r="E69" s="115" t="s">
        <v>49</v>
      </c>
      <c r="F69" s="138">
        <v>21.375</v>
      </c>
      <c r="G69" s="116"/>
      <c r="H69" s="116"/>
      <c r="I69" s="116"/>
      <c r="J69" s="116">
        <f t="shared" si="141"/>
        <v>0</v>
      </c>
      <c r="K69" s="116">
        <f t="shared" si="142"/>
        <v>0</v>
      </c>
      <c r="L69" s="116">
        <f t="shared" si="143"/>
        <v>0</v>
      </c>
      <c r="M69" s="116">
        <f t="shared" si="144"/>
        <v>0</v>
      </c>
      <c r="N69" s="116">
        <f t="shared" si="145"/>
        <v>0</v>
      </c>
      <c r="O69" s="116">
        <f t="shared" si="146"/>
        <v>0</v>
      </c>
      <c r="P69" s="140" t="s">
        <v>93</v>
      </c>
      <c r="Q69" s="116">
        <f t="shared" si="147"/>
        <v>0</v>
      </c>
      <c r="R69" s="116">
        <f t="shared" si="148"/>
        <v>0</v>
      </c>
      <c r="S69" s="118">
        <f t="shared" si="149"/>
        <v>0</v>
      </c>
    </row>
    <row r="70" spans="1:19" s="113" customFormat="1" ht="36" x14ac:dyDescent="0.25">
      <c r="A70" s="139" t="s">
        <v>274</v>
      </c>
      <c r="B70" s="135" t="s">
        <v>85</v>
      </c>
      <c r="C70" s="136">
        <v>90283</v>
      </c>
      <c r="D70" s="47" t="s">
        <v>72</v>
      </c>
      <c r="E70" s="115" t="s">
        <v>51</v>
      </c>
      <c r="F70" s="138">
        <v>0.30000000000000004</v>
      </c>
      <c r="G70" s="116"/>
      <c r="H70" s="116"/>
      <c r="I70" s="116"/>
      <c r="J70" s="116">
        <f t="shared" si="141"/>
        <v>0</v>
      </c>
      <c r="K70" s="116">
        <f t="shared" si="142"/>
        <v>0</v>
      </c>
      <c r="L70" s="116">
        <f t="shared" si="143"/>
        <v>0</v>
      </c>
      <c r="M70" s="116">
        <f t="shared" si="144"/>
        <v>0</v>
      </c>
      <c r="N70" s="116">
        <f t="shared" si="145"/>
        <v>0</v>
      </c>
      <c r="O70" s="116">
        <f t="shared" si="146"/>
        <v>0</v>
      </c>
      <c r="P70" s="140" t="s">
        <v>93</v>
      </c>
      <c r="Q70" s="116">
        <f t="shared" si="147"/>
        <v>0</v>
      </c>
      <c r="R70" s="116">
        <f t="shared" si="148"/>
        <v>0</v>
      </c>
      <c r="S70" s="118">
        <f t="shared" si="149"/>
        <v>0</v>
      </c>
    </row>
    <row r="71" spans="1:19" s="113" customFormat="1" ht="24" x14ac:dyDescent="0.25">
      <c r="A71" s="139" t="s">
        <v>243</v>
      </c>
      <c r="B71" s="135" t="s">
        <v>85</v>
      </c>
      <c r="C71" s="136">
        <v>89995</v>
      </c>
      <c r="D71" s="47" t="s">
        <v>71</v>
      </c>
      <c r="E71" s="115" t="s">
        <v>51</v>
      </c>
      <c r="F71" s="138">
        <v>0.32220000000000004</v>
      </c>
      <c r="G71" s="116"/>
      <c r="H71" s="116"/>
      <c r="I71" s="116"/>
      <c r="J71" s="116">
        <f t="shared" si="141"/>
        <v>0</v>
      </c>
      <c r="K71" s="116">
        <f t="shared" si="142"/>
        <v>0</v>
      </c>
      <c r="L71" s="116">
        <f t="shared" si="143"/>
        <v>0</v>
      </c>
      <c r="M71" s="116">
        <f t="shared" si="144"/>
        <v>0</v>
      </c>
      <c r="N71" s="116">
        <f t="shared" si="145"/>
        <v>0</v>
      </c>
      <c r="O71" s="116">
        <f t="shared" si="146"/>
        <v>0</v>
      </c>
      <c r="P71" s="140" t="s">
        <v>93</v>
      </c>
      <c r="Q71" s="116">
        <f t="shared" si="147"/>
        <v>0</v>
      </c>
      <c r="R71" s="116">
        <f t="shared" si="148"/>
        <v>0</v>
      </c>
      <c r="S71" s="118">
        <f t="shared" si="149"/>
        <v>0</v>
      </c>
    </row>
    <row r="72" spans="1:19" s="113" customFormat="1" ht="24" x14ac:dyDescent="0.25">
      <c r="A72" s="139" t="s">
        <v>244</v>
      </c>
      <c r="B72" s="135" t="s">
        <v>85</v>
      </c>
      <c r="C72" s="136">
        <v>93382</v>
      </c>
      <c r="D72" s="47" t="s">
        <v>161</v>
      </c>
      <c r="E72" s="115" t="s">
        <v>51</v>
      </c>
      <c r="F72" s="138">
        <v>2.4591000000000003</v>
      </c>
      <c r="G72" s="116"/>
      <c r="H72" s="116"/>
      <c r="I72" s="116"/>
      <c r="J72" s="116">
        <f t="shared" si="141"/>
        <v>0</v>
      </c>
      <c r="K72" s="116">
        <f t="shared" si="142"/>
        <v>0</v>
      </c>
      <c r="L72" s="116">
        <f t="shared" si="143"/>
        <v>0</v>
      </c>
      <c r="M72" s="116">
        <f t="shared" si="144"/>
        <v>0</v>
      </c>
      <c r="N72" s="116">
        <f t="shared" si="145"/>
        <v>0</v>
      </c>
      <c r="O72" s="116">
        <f t="shared" si="146"/>
        <v>0</v>
      </c>
      <c r="P72" s="140" t="s">
        <v>93</v>
      </c>
      <c r="Q72" s="116">
        <f t="shared" si="147"/>
        <v>0</v>
      </c>
      <c r="R72" s="116">
        <f t="shared" si="148"/>
        <v>0</v>
      </c>
      <c r="S72" s="118">
        <f t="shared" si="149"/>
        <v>0</v>
      </c>
    </row>
    <row r="73" spans="1:19" s="113" customFormat="1" ht="24" x14ac:dyDescent="0.25">
      <c r="A73" s="139" t="s">
        <v>246</v>
      </c>
      <c r="B73" s="135" t="s">
        <v>85</v>
      </c>
      <c r="C73" s="136">
        <v>94231</v>
      </c>
      <c r="D73" s="47" t="s">
        <v>81</v>
      </c>
      <c r="E73" s="115" t="s">
        <v>52</v>
      </c>
      <c r="F73" s="138">
        <v>23.42</v>
      </c>
      <c r="G73" s="116"/>
      <c r="H73" s="116"/>
      <c r="I73" s="116"/>
      <c r="J73" s="116">
        <f t="shared" si="141"/>
        <v>0</v>
      </c>
      <c r="K73" s="116">
        <f t="shared" si="142"/>
        <v>0</v>
      </c>
      <c r="L73" s="116">
        <f t="shared" si="143"/>
        <v>0</v>
      </c>
      <c r="M73" s="116">
        <f t="shared" si="144"/>
        <v>0</v>
      </c>
      <c r="N73" s="116">
        <f t="shared" si="145"/>
        <v>0</v>
      </c>
      <c r="O73" s="116">
        <f t="shared" si="146"/>
        <v>0</v>
      </c>
      <c r="P73" s="140" t="s">
        <v>93</v>
      </c>
      <c r="Q73" s="116">
        <f t="shared" si="147"/>
        <v>0</v>
      </c>
      <c r="R73" s="116">
        <f t="shared" si="148"/>
        <v>0</v>
      </c>
      <c r="S73" s="118">
        <f t="shared" si="149"/>
        <v>0</v>
      </c>
    </row>
    <row r="74" spans="1:19" s="113" customFormat="1" ht="24" x14ac:dyDescent="0.25">
      <c r="A74" s="139" t="s">
        <v>245</v>
      </c>
      <c r="B74" s="135" t="s">
        <v>85</v>
      </c>
      <c r="C74" s="136">
        <v>10541</v>
      </c>
      <c r="D74" s="47" t="s">
        <v>138</v>
      </c>
      <c r="E74" s="115" t="s">
        <v>52</v>
      </c>
      <c r="F74" s="138">
        <v>13.43</v>
      </c>
      <c r="G74" s="116"/>
      <c r="H74" s="116"/>
      <c r="I74" s="116"/>
      <c r="J74" s="116">
        <f t="shared" si="141"/>
        <v>0</v>
      </c>
      <c r="K74" s="116">
        <f t="shared" si="142"/>
        <v>0</v>
      </c>
      <c r="L74" s="116">
        <f t="shared" si="143"/>
        <v>0</v>
      </c>
      <c r="M74" s="116">
        <f t="shared" si="144"/>
        <v>0</v>
      </c>
      <c r="N74" s="116">
        <f t="shared" si="145"/>
        <v>0</v>
      </c>
      <c r="O74" s="116">
        <f t="shared" si="146"/>
        <v>0</v>
      </c>
      <c r="P74" s="140" t="s">
        <v>93</v>
      </c>
      <c r="Q74" s="116">
        <f t="shared" si="147"/>
        <v>0</v>
      </c>
      <c r="R74" s="116">
        <f t="shared" si="148"/>
        <v>0</v>
      </c>
      <c r="S74" s="118">
        <f t="shared" si="149"/>
        <v>0</v>
      </c>
    </row>
    <row r="75" spans="1:19" s="113" customFormat="1" ht="36" x14ac:dyDescent="0.25">
      <c r="A75" s="139" t="s">
        <v>247</v>
      </c>
      <c r="B75" s="135" t="s">
        <v>85</v>
      </c>
      <c r="C75" s="136">
        <v>89495</v>
      </c>
      <c r="D75" s="47" t="s">
        <v>67</v>
      </c>
      <c r="E75" s="115" t="s">
        <v>48</v>
      </c>
      <c r="F75" s="138">
        <v>1</v>
      </c>
      <c r="G75" s="116"/>
      <c r="H75" s="116"/>
      <c r="I75" s="116"/>
      <c r="J75" s="116">
        <f t="shared" si="141"/>
        <v>0</v>
      </c>
      <c r="K75" s="116">
        <f t="shared" si="142"/>
        <v>0</v>
      </c>
      <c r="L75" s="116">
        <f t="shared" si="143"/>
        <v>0</v>
      </c>
      <c r="M75" s="116">
        <f t="shared" si="144"/>
        <v>0</v>
      </c>
      <c r="N75" s="116">
        <f t="shared" si="145"/>
        <v>0</v>
      </c>
      <c r="O75" s="116">
        <f t="shared" si="146"/>
        <v>0</v>
      </c>
      <c r="P75" s="140" t="s">
        <v>93</v>
      </c>
      <c r="Q75" s="116">
        <f t="shared" si="147"/>
        <v>0</v>
      </c>
      <c r="R75" s="116">
        <f t="shared" si="148"/>
        <v>0</v>
      </c>
      <c r="S75" s="118">
        <f t="shared" si="149"/>
        <v>0</v>
      </c>
    </row>
    <row r="76" spans="1:19" s="113" customFormat="1" ht="24" x14ac:dyDescent="0.25">
      <c r="A76" s="139" t="s">
        <v>248</v>
      </c>
      <c r="B76" s="135" t="s">
        <v>85</v>
      </c>
      <c r="C76" s="136">
        <v>89508</v>
      </c>
      <c r="D76" s="47" t="s">
        <v>68</v>
      </c>
      <c r="E76" s="115" t="s">
        <v>52</v>
      </c>
      <c r="F76" s="138">
        <v>14.63</v>
      </c>
      <c r="G76" s="116"/>
      <c r="H76" s="116"/>
      <c r="I76" s="116"/>
      <c r="J76" s="116">
        <f t="shared" si="141"/>
        <v>0</v>
      </c>
      <c r="K76" s="116">
        <f t="shared" si="142"/>
        <v>0</v>
      </c>
      <c r="L76" s="116">
        <f t="shared" si="143"/>
        <v>0</v>
      </c>
      <c r="M76" s="116">
        <f t="shared" si="144"/>
        <v>0</v>
      </c>
      <c r="N76" s="116">
        <f t="shared" si="145"/>
        <v>0</v>
      </c>
      <c r="O76" s="116">
        <f t="shared" si="146"/>
        <v>0</v>
      </c>
      <c r="P76" s="140" t="s">
        <v>93</v>
      </c>
      <c r="Q76" s="116">
        <f t="shared" si="147"/>
        <v>0</v>
      </c>
      <c r="R76" s="116">
        <f t="shared" si="148"/>
        <v>0</v>
      </c>
      <c r="S76" s="118">
        <f t="shared" si="149"/>
        <v>0</v>
      </c>
    </row>
    <row r="77" spans="1:19" s="113" customFormat="1" ht="24" x14ac:dyDescent="0.25">
      <c r="A77" s="139" t="s">
        <v>249</v>
      </c>
      <c r="B77" s="135" t="s">
        <v>85</v>
      </c>
      <c r="C77" s="136">
        <v>98557</v>
      </c>
      <c r="D77" s="47" t="s">
        <v>185</v>
      </c>
      <c r="E77" s="115" t="s">
        <v>49</v>
      </c>
      <c r="F77" s="138">
        <v>26.240000000000002</v>
      </c>
      <c r="G77" s="116"/>
      <c r="H77" s="116"/>
      <c r="I77" s="116"/>
      <c r="J77" s="116">
        <f t="shared" si="141"/>
        <v>0</v>
      </c>
      <c r="K77" s="116">
        <f t="shared" si="142"/>
        <v>0</v>
      </c>
      <c r="L77" s="116">
        <f t="shared" si="143"/>
        <v>0</v>
      </c>
      <c r="M77" s="116">
        <f t="shared" si="144"/>
        <v>0</v>
      </c>
      <c r="N77" s="116">
        <f t="shared" si="145"/>
        <v>0</v>
      </c>
      <c r="O77" s="116">
        <f t="shared" si="146"/>
        <v>0</v>
      </c>
      <c r="P77" s="140" t="s">
        <v>93</v>
      </c>
      <c r="Q77" s="116">
        <f t="shared" si="147"/>
        <v>0</v>
      </c>
      <c r="R77" s="116">
        <f t="shared" si="148"/>
        <v>0</v>
      </c>
      <c r="S77" s="118">
        <f t="shared" si="149"/>
        <v>0</v>
      </c>
    </row>
    <row r="78" spans="1:19" s="113" customFormat="1" ht="36" x14ac:dyDescent="0.25">
      <c r="A78" s="139" t="s">
        <v>250</v>
      </c>
      <c r="B78" s="135" t="s">
        <v>85</v>
      </c>
      <c r="C78" s="136">
        <v>97087</v>
      </c>
      <c r="D78" s="47" t="s">
        <v>83</v>
      </c>
      <c r="E78" s="115" t="s">
        <v>49</v>
      </c>
      <c r="F78" s="138">
        <v>26.240000000000002</v>
      </c>
      <c r="G78" s="116"/>
      <c r="H78" s="116"/>
      <c r="I78" s="116"/>
      <c r="J78" s="116">
        <f t="shared" si="141"/>
        <v>0</v>
      </c>
      <c r="K78" s="116">
        <f t="shared" si="142"/>
        <v>0</v>
      </c>
      <c r="L78" s="116">
        <f t="shared" si="143"/>
        <v>0</v>
      </c>
      <c r="M78" s="116">
        <f t="shared" si="144"/>
        <v>0</v>
      </c>
      <c r="N78" s="116">
        <f t="shared" si="145"/>
        <v>0</v>
      </c>
      <c r="O78" s="116">
        <f t="shared" si="146"/>
        <v>0</v>
      </c>
      <c r="P78" s="140" t="s">
        <v>93</v>
      </c>
      <c r="Q78" s="116">
        <f t="shared" si="147"/>
        <v>0</v>
      </c>
      <c r="R78" s="116">
        <f t="shared" si="148"/>
        <v>0</v>
      </c>
      <c r="S78" s="118">
        <f t="shared" si="149"/>
        <v>0</v>
      </c>
    </row>
    <row r="79" spans="1:19" s="131" customFormat="1" x14ac:dyDescent="0.25">
      <c r="A79" s="132"/>
      <c r="B79" s="133"/>
      <c r="C79" s="133"/>
      <c r="D79" s="162" t="s">
        <v>251</v>
      </c>
      <c r="E79" s="137"/>
      <c r="F79" s="137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</row>
    <row r="80" spans="1:19" s="113" customFormat="1" ht="36" x14ac:dyDescent="0.25">
      <c r="A80" s="143" t="s">
        <v>252</v>
      </c>
      <c r="B80" s="141" t="s">
        <v>85</v>
      </c>
      <c r="C80" s="142">
        <v>101159</v>
      </c>
      <c r="D80" s="47" t="s">
        <v>54</v>
      </c>
      <c r="E80" s="115" t="s">
        <v>49</v>
      </c>
      <c r="F80" s="144">
        <v>2.3120000000000003</v>
      </c>
      <c r="G80" s="116"/>
      <c r="H80" s="116"/>
      <c r="I80" s="116"/>
      <c r="J80" s="116">
        <f t="shared" si="141"/>
        <v>0</v>
      </c>
      <c r="K80" s="116">
        <f t="shared" si="142"/>
        <v>0</v>
      </c>
      <c r="L80" s="116">
        <f t="shared" si="143"/>
        <v>0</v>
      </c>
      <c r="M80" s="116">
        <f t="shared" si="144"/>
        <v>0</v>
      </c>
      <c r="N80" s="116">
        <f t="shared" si="145"/>
        <v>0</v>
      </c>
      <c r="O80" s="116">
        <f t="shared" si="146"/>
        <v>0</v>
      </c>
      <c r="P80" s="140" t="s">
        <v>93</v>
      </c>
      <c r="Q80" s="116">
        <f t="shared" si="147"/>
        <v>0</v>
      </c>
      <c r="R80" s="116">
        <f t="shared" si="148"/>
        <v>0</v>
      </c>
      <c r="S80" s="118">
        <f t="shared" si="149"/>
        <v>0</v>
      </c>
    </row>
    <row r="81" spans="1:19" s="113" customFormat="1" ht="48" x14ac:dyDescent="0.25">
      <c r="A81" s="143" t="s">
        <v>253</v>
      </c>
      <c r="B81" s="141" t="s">
        <v>85</v>
      </c>
      <c r="C81" s="142">
        <v>87892</v>
      </c>
      <c r="D81" s="47" t="s">
        <v>151</v>
      </c>
      <c r="E81" s="115" t="s">
        <v>49</v>
      </c>
      <c r="F81" s="144">
        <v>4.6240000000000006</v>
      </c>
      <c r="G81" s="116"/>
      <c r="H81" s="116"/>
      <c r="I81" s="116"/>
      <c r="J81" s="116">
        <f t="shared" si="141"/>
        <v>0</v>
      </c>
      <c r="K81" s="116">
        <f t="shared" si="142"/>
        <v>0</v>
      </c>
      <c r="L81" s="116">
        <f t="shared" si="143"/>
        <v>0</v>
      </c>
      <c r="M81" s="116">
        <f t="shared" si="144"/>
        <v>0</v>
      </c>
      <c r="N81" s="116">
        <f t="shared" si="145"/>
        <v>0</v>
      </c>
      <c r="O81" s="116">
        <f t="shared" si="146"/>
        <v>0</v>
      </c>
      <c r="P81" s="140" t="s">
        <v>93</v>
      </c>
      <c r="Q81" s="116">
        <f t="shared" si="147"/>
        <v>0</v>
      </c>
      <c r="R81" s="116">
        <f t="shared" si="148"/>
        <v>0</v>
      </c>
      <c r="S81" s="118">
        <f t="shared" si="149"/>
        <v>0</v>
      </c>
    </row>
    <row r="82" spans="1:19" s="113" customFormat="1" ht="48" x14ac:dyDescent="0.25">
      <c r="A82" s="143" t="s">
        <v>254</v>
      </c>
      <c r="B82" s="141" t="s">
        <v>85</v>
      </c>
      <c r="C82" s="142">
        <v>87792</v>
      </c>
      <c r="D82" s="47" t="s">
        <v>111</v>
      </c>
      <c r="E82" s="115" t="s">
        <v>49</v>
      </c>
      <c r="F82" s="144">
        <v>4.6240000000000006</v>
      </c>
      <c r="G82" s="116"/>
      <c r="H82" s="116"/>
      <c r="I82" s="116"/>
      <c r="J82" s="116">
        <f t="shared" si="141"/>
        <v>0</v>
      </c>
      <c r="K82" s="116">
        <f t="shared" si="142"/>
        <v>0</v>
      </c>
      <c r="L82" s="116">
        <f t="shared" si="143"/>
        <v>0</v>
      </c>
      <c r="M82" s="116">
        <f t="shared" si="144"/>
        <v>0</v>
      </c>
      <c r="N82" s="116">
        <f t="shared" si="145"/>
        <v>0</v>
      </c>
      <c r="O82" s="116">
        <f t="shared" si="146"/>
        <v>0</v>
      </c>
      <c r="P82" s="140" t="s">
        <v>93</v>
      </c>
      <c r="Q82" s="116">
        <f t="shared" si="147"/>
        <v>0</v>
      </c>
      <c r="R82" s="116">
        <f t="shared" si="148"/>
        <v>0</v>
      </c>
      <c r="S82" s="118">
        <f t="shared" si="149"/>
        <v>0</v>
      </c>
    </row>
    <row r="83" spans="1:19" s="113" customFormat="1" ht="24" x14ac:dyDescent="0.25">
      <c r="A83" s="143" t="s">
        <v>255</v>
      </c>
      <c r="B83" s="141" t="s">
        <v>207</v>
      </c>
      <c r="C83" s="142">
        <v>7</v>
      </c>
      <c r="D83" s="47" t="s">
        <v>213</v>
      </c>
      <c r="E83" s="115" t="s">
        <v>49</v>
      </c>
      <c r="F83" s="144">
        <v>4.6240000000000006</v>
      </c>
      <c r="G83" s="116"/>
      <c r="H83" s="116"/>
      <c r="I83" s="116"/>
      <c r="J83" s="116">
        <f t="shared" si="141"/>
        <v>0</v>
      </c>
      <c r="K83" s="116">
        <f t="shared" si="142"/>
        <v>0</v>
      </c>
      <c r="L83" s="116">
        <f t="shared" si="143"/>
        <v>0</v>
      </c>
      <c r="M83" s="116">
        <f t="shared" si="144"/>
        <v>0</v>
      </c>
      <c r="N83" s="116">
        <f t="shared" si="145"/>
        <v>0</v>
      </c>
      <c r="O83" s="116">
        <f t="shared" si="146"/>
        <v>0</v>
      </c>
      <c r="P83" s="140" t="s">
        <v>93</v>
      </c>
      <c r="Q83" s="116">
        <f t="shared" si="147"/>
        <v>0</v>
      </c>
      <c r="R83" s="116">
        <f t="shared" si="148"/>
        <v>0</v>
      </c>
      <c r="S83" s="118">
        <f t="shared" si="149"/>
        <v>0</v>
      </c>
    </row>
    <row r="84" spans="1:19" s="113" customFormat="1" ht="36" x14ac:dyDescent="0.25">
      <c r="A84" s="143" t="s">
        <v>256</v>
      </c>
      <c r="B84" s="141" t="s">
        <v>85</v>
      </c>
      <c r="C84" s="142">
        <v>100324</v>
      </c>
      <c r="D84" s="47" t="s">
        <v>187</v>
      </c>
      <c r="E84" s="115" t="s">
        <v>51</v>
      </c>
      <c r="F84" s="144">
        <v>4.93</v>
      </c>
      <c r="G84" s="116"/>
      <c r="H84" s="116"/>
      <c r="I84" s="116"/>
      <c r="J84" s="116">
        <f t="shared" si="141"/>
        <v>0</v>
      </c>
      <c r="K84" s="116">
        <f t="shared" si="142"/>
        <v>0</v>
      </c>
      <c r="L84" s="116">
        <f t="shared" si="143"/>
        <v>0</v>
      </c>
      <c r="M84" s="116">
        <f t="shared" si="144"/>
        <v>0</v>
      </c>
      <c r="N84" s="116">
        <f t="shared" si="145"/>
        <v>0</v>
      </c>
      <c r="O84" s="116">
        <f t="shared" si="146"/>
        <v>0</v>
      </c>
      <c r="P84" s="140" t="s">
        <v>93</v>
      </c>
      <c r="Q84" s="116">
        <f t="shared" si="147"/>
        <v>0</v>
      </c>
      <c r="R84" s="116">
        <f t="shared" si="148"/>
        <v>0</v>
      </c>
      <c r="S84" s="118">
        <f t="shared" si="149"/>
        <v>0</v>
      </c>
    </row>
    <row r="85" spans="1:19" s="113" customFormat="1" ht="48" x14ac:dyDescent="0.25">
      <c r="A85" s="143" t="s">
        <v>257</v>
      </c>
      <c r="B85" s="141" t="s">
        <v>85</v>
      </c>
      <c r="C85" s="142">
        <v>94992</v>
      </c>
      <c r="D85" s="47" t="s">
        <v>114</v>
      </c>
      <c r="E85" s="115" t="s">
        <v>49</v>
      </c>
      <c r="F85" s="144">
        <v>4.93</v>
      </c>
      <c r="G85" s="116"/>
      <c r="H85" s="116"/>
      <c r="I85" s="116"/>
      <c r="J85" s="116">
        <f t="shared" si="141"/>
        <v>0</v>
      </c>
      <c r="K85" s="116">
        <f t="shared" si="142"/>
        <v>0</v>
      </c>
      <c r="L85" s="116">
        <f t="shared" si="143"/>
        <v>0</v>
      </c>
      <c r="M85" s="116">
        <f t="shared" si="144"/>
        <v>0</v>
      </c>
      <c r="N85" s="116">
        <f t="shared" si="145"/>
        <v>0</v>
      </c>
      <c r="O85" s="116">
        <f t="shared" si="146"/>
        <v>0</v>
      </c>
      <c r="P85" s="140" t="s">
        <v>93</v>
      </c>
      <c r="Q85" s="116">
        <f t="shared" si="147"/>
        <v>0</v>
      </c>
      <c r="R85" s="116">
        <f t="shared" si="148"/>
        <v>0</v>
      </c>
      <c r="S85" s="118">
        <f t="shared" si="149"/>
        <v>0</v>
      </c>
    </row>
    <row r="86" spans="1:19" s="113" customFormat="1" ht="48" x14ac:dyDescent="0.25">
      <c r="A86" s="143" t="s">
        <v>258</v>
      </c>
      <c r="B86" s="141" t="s">
        <v>85</v>
      </c>
      <c r="C86" s="142">
        <v>87757</v>
      </c>
      <c r="D86" s="47" t="s">
        <v>66</v>
      </c>
      <c r="E86" s="115" t="s">
        <v>49</v>
      </c>
      <c r="F86" s="144">
        <v>4.93</v>
      </c>
      <c r="G86" s="116"/>
      <c r="H86" s="116"/>
      <c r="I86" s="116"/>
      <c r="J86" s="116">
        <f t="shared" si="141"/>
        <v>0</v>
      </c>
      <c r="K86" s="116">
        <f t="shared" si="142"/>
        <v>0</v>
      </c>
      <c r="L86" s="116">
        <f t="shared" si="143"/>
        <v>0</v>
      </c>
      <c r="M86" s="116">
        <f t="shared" si="144"/>
        <v>0</v>
      </c>
      <c r="N86" s="116">
        <f t="shared" si="145"/>
        <v>0</v>
      </c>
      <c r="O86" s="116">
        <f t="shared" si="146"/>
        <v>0</v>
      </c>
      <c r="P86" s="140" t="s">
        <v>93</v>
      </c>
      <c r="Q86" s="116">
        <f t="shared" si="147"/>
        <v>0</v>
      </c>
      <c r="R86" s="116">
        <f t="shared" si="148"/>
        <v>0</v>
      </c>
      <c r="S86" s="118">
        <f t="shared" si="149"/>
        <v>0</v>
      </c>
    </row>
    <row r="87" spans="1:19" s="113" customFormat="1" ht="24" x14ac:dyDescent="0.25">
      <c r="A87" s="143" t="s">
        <v>259</v>
      </c>
      <c r="B87" s="141" t="s">
        <v>85</v>
      </c>
      <c r="C87" s="142">
        <v>98553</v>
      </c>
      <c r="D87" s="47" t="s">
        <v>184</v>
      </c>
      <c r="E87" s="115" t="s">
        <v>49</v>
      </c>
      <c r="F87" s="144">
        <v>7.59</v>
      </c>
      <c r="G87" s="116"/>
      <c r="H87" s="116"/>
      <c r="I87" s="116"/>
      <c r="J87" s="116">
        <f t="shared" si="141"/>
        <v>0</v>
      </c>
      <c r="K87" s="116">
        <f t="shared" si="142"/>
        <v>0</v>
      </c>
      <c r="L87" s="116">
        <f t="shared" si="143"/>
        <v>0</v>
      </c>
      <c r="M87" s="116">
        <f t="shared" si="144"/>
        <v>0</v>
      </c>
      <c r="N87" s="116">
        <f t="shared" si="145"/>
        <v>0</v>
      </c>
      <c r="O87" s="116">
        <f t="shared" si="146"/>
        <v>0</v>
      </c>
      <c r="P87" s="140" t="s">
        <v>93</v>
      </c>
      <c r="Q87" s="116">
        <f t="shared" si="147"/>
        <v>0</v>
      </c>
      <c r="R87" s="116">
        <f t="shared" si="148"/>
        <v>0</v>
      </c>
      <c r="S87" s="118">
        <f t="shared" si="149"/>
        <v>0</v>
      </c>
    </row>
    <row r="88" spans="1:19" s="113" customFormat="1" ht="36" x14ac:dyDescent="0.25">
      <c r="A88" s="143" t="s">
        <v>260</v>
      </c>
      <c r="B88" s="141" t="s">
        <v>85</v>
      </c>
      <c r="C88" s="142">
        <v>89495</v>
      </c>
      <c r="D88" s="47" t="s">
        <v>67</v>
      </c>
      <c r="E88" s="115" t="s">
        <v>48</v>
      </c>
      <c r="F88" s="144">
        <v>1</v>
      </c>
      <c r="G88" s="116"/>
      <c r="H88" s="116"/>
      <c r="I88" s="116"/>
      <c r="J88" s="116">
        <f t="shared" si="141"/>
        <v>0</v>
      </c>
      <c r="K88" s="116">
        <f t="shared" si="142"/>
        <v>0</v>
      </c>
      <c r="L88" s="116">
        <f t="shared" si="143"/>
        <v>0</v>
      </c>
      <c r="M88" s="116">
        <f t="shared" si="144"/>
        <v>0</v>
      </c>
      <c r="N88" s="116">
        <f t="shared" si="145"/>
        <v>0</v>
      </c>
      <c r="O88" s="116">
        <f t="shared" si="146"/>
        <v>0</v>
      </c>
      <c r="P88" s="140" t="s">
        <v>93</v>
      </c>
      <c r="Q88" s="116">
        <f t="shared" si="147"/>
        <v>0</v>
      </c>
      <c r="R88" s="116">
        <f t="shared" si="148"/>
        <v>0</v>
      </c>
      <c r="S88" s="118">
        <f t="shared" si="149"/>
        <v>0</v>
      </c>
    </row>
    <row r="89" spans="1:19" s="113" customFormat="1" ht="36" x14ac:dyDescent="0.25">
      <c r="A89" s="143" t="s">
        <v>261</v>
      </c>
      <c r="B89" s="141" t="s">
        <v>85</v>
      </c>
      <c r="C89" s="142">
        <v>98558</v>
      </c>
      <c r="D89" s="47" t="s">
        <v>186</v>
      </c>
      <c r="E89" s="115" t="s">
        <v>48</v>
      </c>
      <c r="F89" s="144">
        <v>1</v>
      </c>
      <c r="G89" s="116"/>
      <c r="H89" s="116"/>
      <c r="I89" s="116"/>
      <c r="J89" s="116">
        <f t="shared" si="141"/>
        <v>0</v>
      </c>
      <c r="K89" s="116">
        <f t="shared" si="142"/>
        <v>0</v>
      </c>
      <c r="L89" s="116">
        <f t="shared" si="143"/>
        <v>0</v>
      </c>
      <c r="M89" s="116">
        <f t="shared" si="144"/>
        <v>0</v>
      </c>
      <c r="N89" s="116">
        <f t="shared" si="145"/>
        <v>0</v>
      </c>
      <c r="O89" s="116">
        <f t="shared" si="146"/>
        <v>0</v>
      </c>
      <c r="P89" s="140" t="s">
        <v>93</v>
      </c>
      <c r="Q89" s="116">
        <f t="shared" si="147"/>
        <v>0</v>
      </c>
      <c r="R89" s="116">
        <f t="shared" si="148"/>
        <v>0</v>
      </c>
      <c r="S89" s="118">
        <f t="shared" si="149"/>
        <v>0</v>
      </c>
    </row>
    <row r="90" spans="1:19" s="113" customFormat="1" ht="36" x14ac:dyDescent="0.25">
      <c r="A90" s="143" t="s">
        <v>262</v>
      </c>
      <c r="B90" s="141" t="s">
        <v>85</v>
      </c>
      <c r="C90" s="142">
        <v>94794</v>
      </c>
      <c r="D90" s="47" t="s">
        <v>82</v>
      </c>
      <c r="E90" s="115" t="s">
        <v>48</v>
      </c>
      <c r="F90" s="144">
        <v>1</v>
      </c>
      <c r="G90" s="116"/>
      <c r="H90" s="116"/>
      <c r="I90" s="116"/>
      <c r="J90" s="116">
        <f t="shared" si="141"/>
        <v>0</v>
      </c>
      <c r="K90" s="116">
        <f t="shared" si="142"/>
        <v>0</v>
      </c>
      <c r="L90" s="116">
        <f t="shared" si="143"/>
        <v>0</v>
      </c>
      <c r="M90" s="116">
        <f t="shared" si="144"/>
        <v>0</v>
      </c>
      <c r="N90" s="116">
        <f t="shared" si="145"/>
        <v>0</v>
      </c>
      <c r="O90" s="116">
        <f t="shared" si="146"/>
        <v>0</v>
      </c>
      <c r="P90" s="140" t="s">
        <v>93</v>
      </c>
      <c r="Q90" s="116">
        <f t="shared" si="147"/>
        <v>0</v>
      </c>
      <c r="R90" s="116">
        <f t="shared" si="148"/>
        <v>0</v>
      </c>
      <c r="S90" s="118">
        <f t="shared" si="149"/>
        <v>0</v>
      </c>
    </row>
    <row r="91" spans="1:19" s="113" customFormat="1" ht="24" x14ac:dyDescent="0.25">
      <c r="A91" s="143" t="s">
        <v>263</v>
      </c>
      <c r="B91" s="141" t="s">
        <v>85</v>
      </c>
      <c r="C91" s="142">
        <v>89508</v>
      </c>
      <c r="D91" s="47" t="s">
        <v>68</v>
      </c>
      <c r="E91" s="115" t="s">
        <v>52</v>
      </c>
      <c r="F91" s="144">
        <v>14.7</v>
      </c>
      <c r="G91" s="116"/>
      <c r="H91" s="116"/>
      <c r="I91" s="116"/>
      <c r="J91" s="116">
        <f t="shared" si="141"/>
        <v>0</v>
      </c>
      <c r="K91" s="116">
        <f t="shared" si="142"/>
        <v>0</v>
      </c>
      <c r="L91" s="116">
        <f t="shared" si="143"/>
        <v>0</v>
      </c>
      <c r="M91" s="116">
        <f t="shared" si="144"/>
        <v>0</v>
      </c>
      <c r="N91" s="116">
        <f t="shared" si="145"/>
        <v>0</v>
      </c>
      <c r="O91" s="116">
        <f t="shared" si="146"/>
        <v>0</v>
      </c>
      <c r="P91" s="140" t="s">
        <v>93</v>
      </c>
      <c r="Q91" s="116">
        <f t="shared" si="147"/>
        <v>0</v>
      </c>
      <c r="R91" s="116">
        <f t="shared" si="148"/>
        <v>0</v>
      </c>
      <c r="S91" s="118">
        <f t="shared" si="149"/>
        <v>0</v>
      </c>
    </row>
    <row r="92" spans="1:19" s="113" customFormat="1" x14ac:dyDescent="0.25">
      <c r="A92" s="143" t="s">
        <v>264</v>
      </c>
      <c r="B92" s="141" t="s">
        <v>207</v>
      </c>
      <c r="C92" s="142">
        <v>14</v>
      </c>
      <c r="D92" s="47" t="s">
        <v>219</v>
      </c>
      <c r="E92" s="115" t="s">
        <v>48</v>
      </c>
      <c r="F92" s="144">
        <v>156</v>
      </c>
      <c r="G92" s="116"/>
      <c r="H92" s="116"/>
      <c r="I92" s="116"/>
      <c r="J92" s="116">
        <f t="shared" si="141"/>
        <v>0</v>
      </c>
      <c r="K92" s="116">
        <f t="shared" si="142"/>
        <v>0</v>
      </c>
      <c r="L92" s="116">
        <f t="shared" si="143"/>
        <v>0</v>
      </c>
      <c r="M92" s="116">
        <f t="shared" si="144"/>
        <v>0</v>
      </c>
      <c r="N92" s="116">
        <f t="shared" si="145"/>
        <v>0</v>
      </c>
      <c r="O92" s="116">
        <f t="shared" si="146"/>
        <v>0</v>
      </c>
      <c r="P92" s="140" t="s">
        <v>93</v>
      </c>
      <c r="Q92" s="116">
        <f t="shared" si="147"/>
        <v>0</v>
      </c>
      <c r="R92" s="116">
        <f t="shared" si="148"/>
        <v>0</v>
      </c>
      <c r="S92" s="118">
        <f t="shared" si="149"/>
        <v>0</v>
      </c>
    </row>
    <row r="93" spans="1:19" s="145" customFormat="1" x14ac:dyDescent="0.25">
      <c r="A93" s="146"/>
      <c r="B93" s="147"/>
      <c r="C93" s="147"/>
      <c r="D93" s="162" t="s">
        <v>265</v>
      </c>
      <c r="E93" s="149"/>
      <c r="F93" s="149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</row>
    <row r="94" spans="1:19" s="113" customFormat="1" ht="36" x14ac:dyDescent="0.25">
      <c r="A94" s="152" t="s">
        <v>266</v>
      </c>
      <c r="B94" s="150" t="s">
        <v>85</v>
      </c>
      <c r="C94" s="151">
        <v>103323</v>
      </c>
      <c r="D94" s="47" t="s">
        <v>61</v>
      </c>
      <c r="E94" s="115" t="s">
        <v>49</v>
      </c>
      <c r="F94" s="161">
        <v>5.9359999999999999</v>
      </c>
      <c r="G94" s="116"/>
      <c r="H94" s="116"/>
      <c r="I94" s="116"/>
      <c r="J94" s="116">
        <f t="shared" si="141"/>
        <v>0</v>
      </c>
      <c r="K94" s="116">
        <f t="shared" si="142"/>
        <v>0</v>
      </c>
      <c r="L94" s="116">
        <f t="shared" si="143"/>
        <v>0</v>
      </c>
      <c r="M94" s="116">
        <f t="shared" si="144"/>
        <v>0</v>
      </c>
      <c r="N94" s="116">
        <f t="shared" si="145"/>
        <v>0</v>
      </c>
      <c r="O94" s="116">
        <f t="shared" si="146"/>
        <v>0</v>
      </c>
      <c r="P94" s="140" t="s">
        <v>93</v>
      </c>
      <c r="Q94" s="116">
        <f t="shared" si="147"/>
        <v>0</v>
      </c>
      <c r="R94" s="116">
        <f t="shared" si="148"/>
        <v>0</v>
      </c>
      <c r="S94" s="118">
        <f t="shared" si="149"/>
        <v>0</v>
      </c>
    </row>
    <row r="95" spans="1:19" s="113" customFormat="1" ht="48" x14ac:dyDescent="0.25">
      <c r="A95" s="152" t="s">
        <v>267</v>
      </c>
      <c r="B95" s="150" t="s">
        <v>85</v>
      </c>
      <c r="C95" s="151">
        <v>87892</v>
      </c>
      <c r="D95" s="47" t="s">
        <v>151</v>
      </c>
      <c r="E95" s="115" t="s">
        <v>49</v>
      </c>
      <c r="F95" s="161">
        <v>11.872</v>
      </c>
      <c r="G95" s="116"/>
      <c r="H95" s="116"/>
      <c r="I95" s="116"/>
      <c r="J95" s="116">
        <f t="shared" si="141"/>
        <v>0</v>
      </c>
      <c r="K95" s="116">
        <f t="shared" si="142"/>
        <v>0</v>
      </c>
      <c r="L95" s="116">
        <f t="shared" si="143"/>
        <v>0</v>
      </c>
      <c r="M95" s="116">
        <f t="shared" si="144"/>
        <v>0</v>
      </c>
      <c r="N95" s="116">
        <f t="shared" si="145"/>
        <v>0</v>
      </c>
      <c r="O95" s="116">
        <f t="shared" si="146"/>
        <v>0</v>
      </c>
      <c r="P95" s="140" t="s">
        <v>93</v>
      </c>
      <c r="Q95" s="116">
        <f t="shared" si="147"/>
        <v>0</v>
      </c>
      <c r="R95" s="116">
        <f t="shared" si="148"/>
        <v>0</v>
      </c>
      <c r="S95" s="118">
        <f t="shared" si="149"/>
        <v>0</v>
      </c>
    </row>
    <row r="96" spans="1:19" s="113" customFormat="1" ht="48" x14ac:dyDescent="0.25">
      <c r="A96" s="152" t="s">
        <v>268</v>
      </c>
      <c r="B96" s="150" t="s">
        <v>85</v>
      </c>
      <c r="C96" s="151">
        <v>87792</v>
      </c>
      <c r="D96" s="47" t="s">
        <v>111</v>
      </c>
      <c r="E96" s="115" t="s">
        <v>49</v>
      </c>
      <c r="F96" s="161">
        <v>11.872</v>
      </c>
      <c r="G96" s="116"/>
      <c r="H96" s="116"/>
      <c r="I96" s="116"/>
      <c r="J96" s="116">
        <f t="shared" si="141"/>
        <v>0</v>
      </c>
      <c r="K96" s="116">
        <f t="shared" si="142"/>
        <v>0</v>
      </c>
      <c r="L96" s="116">
        <f t="shared" si="143"/>
        <v>0</v>
      </c>
      <c r="M96" s="116">
        <f t="shared" si="144"/>
        <v>0</v>
      </c>
      <c r="N96" s="116">
        <f t="shared" si="145"/>
        <v>0</v>
      </c>
      <c r="O96" s="116">
        <f t="shared" si="146"/>
        <v>0</v>
      </c>
      <c r="P96" s="140" t="s">
        <v>93</v>
      </c>
      <c r="Q96" s="116">
        <f t="shared" si="147"/>
        <v>0</v>
      </c>
      <c r="R96" s="116">
        <f t="shared" si="148"/>
        <v>0</v>
      </c>
      <c r="S96" s="118">
        <f t="shared" si="149"/>
        <v>0</v>
      </c>
    </row>
    <row r="97" spans="1:20" s="113" customFormat="1" ht="36" x14ac:dyDescent="0.25">
      <c r="A97" s="152" t="s">
        <v>269</v>
      </c>
      <c r="B97" s="150" t="s">
        <v>85</v>
      </c>
      <c r="C97" s="151">
        <v>88412</v>
      </c>
      <c r="D97" s="47" t="s">
        <v>153</v>
      </c>
      <c r="E97" s="115" t="s">
        <v>49</v>
      </c>
      <c r="F97" s="161">
        <v>11.872</v>
      </c>
      <c r="G97" s="116"/>
      <c r="H97" s="116"/>
      <c r="I97" s="116"/>
      <c r="J97" s="116">
        <f t="shared" si="141"/>
        <v>0</v>
      </c>
      <c r="K97" s="116">
        <f t="shared" si="142"/>
        <v>0</v>
      </c>
      <c r="L97" s="116">
        <f t="shared" si="143"/>
        <v>0</v>
      </c>
      <c r="M97" s="116">
        <f t="shared" si="144"/>
        <v>0</v>
      </c>
      <c r="N97" s="116">
        <f t="shared" si="145"/>
        <v>0</v>
      </c>
      <c r="O97" s="116">
        <f t="shared" si="146"/>
        <v>0</v>
      </c>
      <c r="P97" s="140" t="s">
        <v>93</v>
      </c>
      <c r="Q97" s="116">
        <f t="shared" si="147"/>
        <v>0</v>
      </c>
      <c r="R97" s="116">
        <f t="shared" si="148"/>
        <v>0</v>
      </c>
      <c r="S97" s="118">
        <f t="shared" si="149"/>
        <v>0</v>
      </c>
    </row>
    <row r="98" spans="1:20" s="113" customFormat="1" ht="36" x14ac:dyDescent="0.25">
      <c r="A98" s="152" t="s">
        <v>270</v>
      </c>
      <c r="B98" s="150" t="s">
        <v>85</v>
      </c>
      <c r="C98" s="151">
        <v>95623</v>
      </c>
      <c r="D98" s="47" t="s">
        <v>165</v>
      </c>
      <c r="E98" s="115" t="s">
        <v>49</v>
      </c>
      <c r="F98" s="161">
        <v>11.872</v>
      </c>
      <c r="G98" s="116"/>
      <c r="H98" s="116"/>
      <c r="I98" s="116"/>
      <c r="J98" s="116">
        <f t="shared" si="141"/>
        <v>0</v>
      </c>
      <c r="K98" s="116">
        <f t="shared" si="142"/>
        <v>0</v>
      </c>
      <c r="L98" s="116">
        <f t="shared" si="143"/>
        <v>0</v>
      </c>
      <c r="M98" s="116">
        <f t="shared" si="144"/>
        <v>0</v>
      </c>
      <c r="N98" s="116">
        <f t="shared" si="145"/>
        <v>0</v>
      </c>
      <c r="O98" s="116">
        <f t="shared" si="146"/>
        <v>0</v>
      </c>
      <c r="P98" s="140" t="s">
        <v>93</v>
      </c>
      <c r="Q98" s="116">
        <f t="shared" si="147"/>
        <v>0</v>
      </c>
      <c r="R98" s="116">
        <f t="shared" si="148"/>
        <v>0</v>
      </c>
      <c r="S98" s="118">
        <f t="shared" si="149"/>
        <v>0</v>
      </c>
    </row>
    <row r="99" spans="1:20" s="113" customFormat="1" x14ac:dyDescent="0.25">
      <c r="A99" s="152" t="s">
        <v>271</v>
      </c>
      <c r="B99" s="150" t="s">
        <v>85</v>
      </c>
      <c r="C99" s="153">
        <v>98520</v>
      </c>
      <c r="D99" s="47" t="s">
        <v>181</v>
      </c>
      <c r="E99" s="115" t="s">
        <v>49</v>
      </c>
      <c r="F99" s="161">
        <v>3.84</v>
      </c>
      <c r="G99" s="116"/>
      <c r="H99" s="116"/>
      <c r="I99" s="116"/>
      <c r="J99" s="116">
        <f t="shared" si="141"/>
        <v>0</v>
      </c>
      <c r="K99" s="116">
        <f t="shared" si="142"/>
        <v>0</v>
      </c>
      <c r="L99" s="116">
        <f t="shared" si="143"/>
        <v>0</v>
      </c>
      <c r="M99" s="116">
        <f t="shared" si="144"/>
        <v>0</v>
      </c>
      <c r="N99" s="116">
        <f t="shared" si="145"/>
        <v>0</v>
      </c>
      <c r="O99" s="116">
        <f t="shared" si="146"/>
        <v>0</v>
      </c>
      <c r="P99" s="140" t="s">
        <v>93</v>
      </c>
      <c r="Q99" s="116">
        <f t="shared" si="147"/>
        <v>0</v>
      </c>
      <c r="R99" s="116">
        <f t="shared" si="148"/>
        <v>0</v>
      </c>
      <c r="S99" s="118">
        <f t="shared" si="149"/>
        <v>0</v>
      </c>
    </row>
    <row r="100" spans="1:20" s="113" customFormat="1" x14ac:dyDescent="0.25">
      <c r="A100" s="152" t="s">
        <v>272</v>
      </c>
      <c r="B100" s="150" t="s">
        <v>85</v>
      </c>
      <c r="C100" s="212">
        <v>7253</v>
      </c>
      <c r="D100" s="47" t="s">
        <v>141</v>
      </c>
      <c r="E100" s="115" t="s">
        <v>51</v>
      </c>
      <c r="F100" s="161">
        <v>0.96</v>
      </c>
      <c r="G100" s="116"/>
      <c r="H100" s="116"/>
      <c r="I100" s="116"/>
      <c r="J100" s="116">
        <f t="shared" si="141"/>
        <v>0</v>
      </c>
      <c r="K100" s="116">
        <f t="shared" si="142"/>
        <v>0</v>
      </c>
      <c r="L100" s="116">
        <f t="shared" si="143"/>
        <v>0</v>
      </c>
      <c r="M100" s="116">
        <f t="shared" si="144"/>
        <v>0</v>
      </c>
      <c r="N100" s="116">
        <f t="shared" si="145"/>
        <v>0</v>
      </c>
      <c r="O100" s="116">
        <f t="shared" si="146"/>
        <v>0</v>
      </c>
      <c r="P100" s="140" t="s">
        <v>93</v>
      </c>
      <c r="Q100" s="116">
        <f t="shared" si="147"/>
        <v>0</v>
      </c>
      <c r="R100" s="116">
        <f t="shared" si="148"/>
        <v>0</v>
      </c>
      <c r="S100" s="118">
        <f t="shared" si="149"/>
        <v>0</v>
      </c>
    </row>
    <row r="101" spans="1:20" x14ac:dyDescent="0.25">
      <c r="A101" s="78"/>
      <c r="B101" s="28"/>
      <c r="C101" s="16"/>
      <c r="D101" s="79"/>
      <c r="E101" s="23"/>
      <c r="F101" s="1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1"/>
      <c r="T101"/>
    </row>
    <row r="102" spans="1:20" x14ac:dyDescent="0.25">
      <c r="A102" s="56">
        <v>6</v>
      </c>
      <c r="B102" s="57"/>
      <c r="C102" s="58"/>
      <c r="D102" s="165" t="s">
        <v>275</v>
      </c>
      <c r="E102" s="59"/>
      <c r="F102" s="60"/>
      <c r="G102" s="62"/>
      <c r="H102" s="62"/>
      <c r="I102" s="62"/>
      <c r="J102" s="62">
        <f>ROUND(SUM(J103:J127),2)</f>
        <v>0</v>
      </c>
      <c r="K102" s="210">
        <f t="shared" ref="K102:L102" si="150">ROUND(SUM(K103:K127),2)</f>
        <v>0</v>
      </c>
      <c r="L102" s="210">
        <f t="shared" si="150"/>
        <v>0</v>
      </c>
      <c r="M102" s="62"/>
      <c r="N102" s="62"/>
      <c r="O102" s="62"/>
      <c r="P102" s="62"/>
      <c r="Q102" s="172">
        <f t="shared" ref="Q102:R102" si="151">ROUND(SUM(Q103:Q127),2)</f>
        <v>0</v>
      </c>
      <c r="R102" s="172">
        <f t="shared" si="151"/>
        <v>0</v>
      </c>
      <c r="S102" s="62">
        <f>ROUND(SUM(S103:S127),2)</f>
        <v>0</v>
      </c>
      <c r="T102"/>
    </row>
    <row r="103" spans="1:20" ht="24" x14ac:dyDescent="0.25">
      <c r="A103" s="61" t="s">
        <v>98</v>
      </c>
      <c r="B103" s="170" t="s">
        <v>85</v>
      </c>
      <c r="C103" s="171">
        <v>104800</v>
      </c>
      <c r="D103" s="47" t="s">
        <v>198</v>
      </c>
      <c r="E103" s="13" t="s">
        <v>52</v>
      </c>
      <c r="F103" s="173">
        <v>15.17</v>
      </c>
      <c r="G103" s="14"/>
      <c r="H103" s="14"/>
      <c r="I103" s="14"/>
      <c r="J103" s="14">
        <f t="shared" ref="J103" si="152">ROUND((G103*F103),2)</f>
        <v>0</v>
      </c>
      <c r="K103" s="14">
        <f t="shared" ref="K103" si="153">ROUND((H103*F103),2)</f>
        <v>0</v>
      </c>
      <c r="L103" s="14">
        <f t="shared" ref="L103" si="154">ROUND((K103+J103),2)</f>
        <v>0</v>
      </c>
      <c r="M103" s="14">
        <f t="shared" ref="M103" si="155">ROUND((IF(P103="BDI 1",((1+($S$3/100))*G103),((1+($S$4/100))*G103))),2)</f>
        <v>0</v>
      </c>
      <c r="N103" s="14">
        <f t="shared" ref="N103" si="156">ROUND((IF(P103="BDI 1",((1+($S$3/100))*H103),((1+($S$4/100))*H103))),2)</f>
        <v>0</v>
      </c>
      <c r="O103" s="14">
        <f t="shared" ref="O103" si="157">ROUND((M103+N103),2)</f>
        <v>0</v>
      </c>
      <c r="P103" s="55" t="s">
        <v>93</v>
      </c>
      <c r="Q103" s="14">
        <f t="shared" ref="Q103" si="158">ROUND(M103*F103,2)</f>
        <v>0</v>
      </c>
      <c r="R103" s="14">
        <f t="shared" ref="R103" si="159">ROUND(N103*F103,2)</f>
        <v>0</v>
      </c>
      <c r="S103" s="15">
        <f t="shared" ref="S103" si="160">ROUND(Q103+R103,2)</f>
        <v>0</v>
      </c>
      <c r="T103"/>
    </row>
    <row r="104" spans="1:20" s="164" customFormat="1" ht="36" x14ac:dyDescent="0.25">
      <c r="A104" s="168" t="s">
        <v>276</v>
      </c>
      <c r="B104" s="170" t="s">
        <v>85</v>
      </c>
      <c r="C104" s="171">
        <v>96525</v>
      </c>
      <c r="D104" s="47" t="s">
        <v>167</v>
      </c>
      <c r="E104" s="166" t="s">
        <v>51</v>
      </c>
      <c r="F104" s="173">
        <v>3.1856999999999998</v>
      </c>
      <c r="G104" s="167"/>
      <c r="H104" s="167"/>
      <c r="I104" s="167"/>
      <c r="J104" s="167">
        <f t="shared" ref="J104:J127" si="161">ROUND((G104*F104),2)</f>
        <v>0</v>
      </c>
      <c r="K104" s="167">
        <f t="shared" ref="K104:K127" si="162">ROUND((H104*F104),2)</f>
        <v>0</v>
      </c>
      <c r="L104" s="167">
        <f t="shared" ref="L104:L127" si="163">ROUND((K104+J104),2)</f>
        <v>0</v>
      </c>
      <c r="M104" s="167">
        <f t="shared" ref="M104:M127" si="164">ROUND((IF(P104="BDI 1",((1+($S$3/100))*G104),((1+($S$4/100))*G104))),2)</f>
        <v>0</v>
      </c>
      <c r="N104" s="167">
        <f t="shared" ref="N104:N127" si="165">ROUND((IF(P104="BDI 1",((1+($S$3/100))*H104),((1+($S$4/100))*H104))),2)</f>
        <v>0</v>
      </c>
      <c r="O104" s="167">
        <f t="shared" ref="O104:O127" si="166">ROUND((M104+N104),2)</f>
        <v>0</v>
      </c>
      <c r="P104" s="174" t="s">
        <v>93</v>
      </c>
      <c r="Q104" s="167">
        <f t="shared" ref="Q104:Q127" si="167">ROUND(M104*F104,2)</f>
        <v>0</v>
      </c>
      <c r="R104" s="167">
        <f t="shared" ref="R104:R127" si="168">ROUND(N104*F104,2)</f>
        <v>0</v>
      </c>
      <c r="S104" s="169">
        <f t="shared" ref="S104:S127" si="169">ROUND(Q104+R104,2)</f>
        <v>0</v>
      </c>
    </row>
    <row r="105" spans="1:20" s="164" customFormat="1" ht="48" x14ac:dyDescent="0.25">
      <c r="A105" s="168" t="s">
        <v>277</v>
      </c>
      <c r="B105" s="170" t="s">
        <v>85</v>
      </c>
      <c r="C105" s="171">
        <v>102722</v>
      </c>
      <c r="D105" s="47" t="s">
        <v>58</v>
      </c>
      <c r="E105" s="166" t="s">
        <v>52</v>
      </c>
      <c r="F105" s="173">
        <v>15.17</v>
      </c>
      <c r="G105" s="167"/>
      <c r="H105" s="167"/>
      <c r="I105" s="167"/>
      <c r="J105" s="167">
        <f t="shared" si="161"/>
        <v>0</v>
      </c>
      <c r="K105" s="167">
        <f t="shared" si="162"/>
        <v>0</v>
      </c>
      <c r="L105" s="167">
        <f t="shared" si="163"/>
        <v>0</v>
      </c>
      <c r="M105" s="167">
        <f t="shared" si="164"/>
        <v>0</v>
      </c>
      <c r="N105" s="167">
        <f t="shared" si="165"/>
        <v>0</v>
      </c>
      <c r="O105" s="167">
        <f t="shared" si="166"/>
        <v>0</v>
      </c>
      <c r="P105" s="174" t="s">
        <v>93</v>
      </c>
      <c r="Q105" s="167">
        <f t="shared" si="167"/>
        <v>0</v>
      </c>
      <c r="R105" s="167">
        <f t="shared" si="168"/>
        <v>0</v>
      </c>
      <c r="S105" s="169">
        <f t="shared" si="169"/>
        <v>0</v>
      </c>
    </row>
    <row r="106" spans="1:20" s="164" customFormat="1" ht="48" x14ac:dyDescent="0.25">
      <c r="A106" s="168" t="s">
        <v>278</v>
      </c>
      <c r="B106" s="170" t="s">
        <v>85</v>
      </c>
      <c r="C106" s="171">
        <v>100899</v>
      </c>
      <c r="D106" s="47" t="s">
        <v>53</v>
      </c>
      <c r="E106" s="166" t="s">
        <v>52</v>
      </c>
      <c r="F106" s="173">
        <v>15</v>
      </c>
      <c r="G106" s="167"/>
      <c r="H106" s="167"/>
      <c r="I106" s="167"/>
      <c r="J106" s="167">
        <f t="shared" si="161"/>
        <v>0</v>
      </c>
      <c r="K106" s="167">
        <f t="shared" si="162"/>
        <v>0</v>
      </c>
      <c r="L106" s="167">
        <f t="shared" si="163"/>
        <v>0</v>
      </c>
      <c r="M106" s="167">
        <f t="shared" si="164"/>
        <v>0</v>
      </c>
      <c r="N106" s="167">
        <f t="shared" si="165"/>
        <v>0</v>
      </c>
      <c r="O106" s="167">
        <f t="shared" si="166"/>
        <v>0</v>
      </c>
      <c r="P106" s="174" t="s">
        <v>93</v>
      </c>
      <c r="Q106" s="167">
        <f t="shared" si="167"/>
        <v>0</v>
      </c>
      <c r="R106" s="167">
        <f t="shared" si="168"/>
        <v>0</v>
      </c>
      <c r="S106" s="169">
        <f t="shared" si="169"/>
        <v>0</v>
      </c>
    </row>
    <row r="107" spans="1:20" s="164" customFormat="1" ht="36" x14ac:dyDescent="0.25">
      <c r="A107" s="168" t="s">
        <v>279</v>
      </c>
      <c r="B107" s="170" t="s">
        <v>85</v>
      </c>
      <c r="C107" s="171">
        <v>96534</v>
      </c>
      <c r="D107" s="47" t="s">
        <v>168</v>
      </c>
      <c r="E107" s="166" t="s">
        <v>49</v>
      </c>
      <c r="F107" s="173">
        <v>7.1999999999999993</v>
      </c>
      <c r="G107" s="167"/>
      <c r="H107" s="167"/>
      <c r="I107" s="167"/>
      <c r="J107" s="167">
        <f t="shared" si="161"/>
        <v>0</v>
      </c>
      <c r="K107" s="167">
        <f t="shared" si="162"/>
        <v>0</v>
      </c>
      <c r="L107" s="167">
        <f t="shared" si="163"/>
        <v>0</v>
      </c>
      <c r="M107" s="167">
        <f t="shared" si="164"/>
        <v>0</v>
      </c>
      <c r="N107" s="167">
        <f t="shared" si="165"/>
        <v>0</v>
      </c>
      <c r="O107" s="167">
        <f t="shared" si="166"/>
        <v>0</v>
      </c>
      <c r="P107" s="174" t="s">
        <v>93</v>
      </c>
      <c r="Q107" s="167">
        <f t="shared" si="167"/>
        <v>0</v>
      </c>
      <c r="R107" s="167">
        <f t="shared" si="168"/>
        <v>0</v>
      </c>
      <c r="S107" s="169">
        <f t="shared" si="169"/>
        <v>0</v>
      </c>
    </row>
    <row r="108" spans="1:20" s="164" customFormat="1" ht="36" x14ac:dyDescent="0.25">
      <c r="A108" s="168" t="s">
        <v>280</v>
      </c>
      <c r="B108" s="170" t="s">
        <v>85</v>
      </c>
      <c r="C108" s="171">
        <v>96536</v>
      </c>
      <c r="D108" s="47" t="s">
        <v>169</v>
      </c>
      <c r="E108" s="166" t="s">
        <v>49</v>
      </c>
      <c r="F108" s="173">
        <v>5.3094999999999999</v>
      </c>
      <c r="G108" s="167"/>
      <c r="H108" s="167"/>
      <c r="I108" s="167"/>
      <c r="J108" s="167">
        <f t="shared" si="161"/>
        <v>0</v>
      </c>
      <c r="K108" s="167">
        <f t="shared" si="162"/>
        <v>0</v>
      </c>
      <c r="L108" s="167">
        <f t="shared" si="163"/>
        <v>0</v>
      </c>
      <c r="M108" s="167">
        <f t="shared" si="164"/>
        <v>0</v>
      </c>
      <c r="N108" s="167">
        <f t="shared" si="165"/>
        <v>0</v>
      </c>
      <c r="O108" s="167">
        <f t="shared" si="166"/>
        <v>0</v>
      </c>
      <c r="P108" s="174" t="s">
        <v>93</v>
      </c>
      <c r="Q108" s="167">
        <f t="shared" si="167"/>
        <v>0</v>
      </c>
      <c r="R108" s="167">
        <f t="shared" si="168"/>
        <v>0</v>
      </c>
      <c r="S108" s="169">
        <f t="shared" si="169"/>
        <v>0</v>
      </c>
    </row>
    <row r="109" spans="1:20" s="164" customFormat="1" ht="24" x14ac:dyDescent="0.25">
      <c r="A109" s="168" t="s">
        <v>281</v>
      </c>
      <c r="B109" s="170" t="s">
        <v>85</v>
      </c>
      <c r="C109" s="171">
        <v>96621</v>
      </c>
      <c r="D109" s="47" t="s">
        <v>171</v>
      </c>
      <c r="E109" s="166" t="s">
        <v>51</v>
      </c>
      <c r="F109" s="173">
        <v>0.18</v>
      </c>
      <c r="G109" s="167"/>
      <c r="H109" s="167"/>
      <c r="I109" s="167"/>
      <c r="J109" s="167">
        <f t="shared" si="161"/>
        <v>0</v>
      </c>
      <c r="K109" s="167">
        <f t="shared" si="162"/>
        <v>0</v>
      </c>
      <c r="L109" s="167">
        <f t="shared" si="163"/>
        <v>0</v>
      </c>
      <c r="M109" s="167">
        <f t="shared" si="164"/>
        <v>0</v>
      </c>
      <c r="N109" s="167">
        <f t="shared" si="165"/>
        <v>0</v>
      </c>
      <c r="O109" s="167">
        <f t="shared" si="166"/>
        <v>0</v>
      </c>
      <c r="P109" s="174" t="s">
        <v>93</v>
      </c>
      <c r="Q109" s="167">
        <f t="shared" si="167"/>
        <v>0</v>
      </c>
      <c r="R109" s="167">
        <f t="shared" si="168"/>
        <v>0</v>
      </c>
      <c r="S109" s="169">
        <f t="shared" si="169"/>
        <v>0</v>
      </c>
    </row>
    <row r="110" spans="1:20" s="164" customFormat="1" ht="36" x14ac:dyDescent="0.25">
      <c r="A110" s="168" t="s">
        <v>282</v>
      </c>
      <c r="B110" s="170" t="s">
        <v>85</v>
      </c>
      <c r="C110" s="171">
        <v>104917</v>
      </c>
      <c r="D110" s="47" t="s">
        <v>200</v>
      </c>
      <c r="E110" s="166" t="s">
        <v>47</v>
      </c>
      <c r="F110" s="173">
        <v>20.384000000000004</v>
      </c>
      <c r="G110" s="167"/>
      <c r="H110" s="167"/>
      <c r="I110" s="167"/>
      <c r="J110" s="167">
        <f t="shared" si="161"/>
        <v>0</v>
      </c>
      <c r="K110" s="167">
        <f t="shared" si="162"/>
        <v>0</v>
      </c>
      <c r="L110" s="167">
        <f t="shared" si="163"/>
        <v>0</v>
      </c>
      <c r="M110" s="167">
        <f t="shared" si="164"/>
        <v>0</v>
      </c>
      <c r="N110" s="167">
        <f t="shared" si="165"/>
        <v>0</v>
      </c>
      <c r="O110" s="167">
        <f t="shared" si="166"/>
        <v>0</v>
      </c>
      <c r="P110" s="174" t="s">
        <v>93</v>
      </c>
      <c r="Q110" s="167">
        <f t="shared" si="167"/>
        <v>0</v>
      </c>
      <c r="R110" s="167">
        <f t="shared" si="168"/>
        <v>0</v>
      </c>
      <c r="S110" s="169">
        <f t="shared" si="169"/>
        <v>0</v>
      </c>
    </row>
    <row r="111" spans="1:20" s="164" customFormat="1" ht="36" x14ac:dyDescent="0.25">
      <c r="A111" s="168" t="s">
        <v>283</v>
      </c>
      <c r="B111" s="170" t="s">
        <v>85</v>
      </c>
      <c r="C111" s="171">
        <v>104916</v>
      </c>
      <c r="D111" s="47" t="s">
        <v>199</v>
      </c>
      <c r="E111" s="166" t="s">
        <v>47</v>
      </c>
      <c r="F111" s="173">
        <v>14.620759999999999</v>
      </c>
      <c r="G111" s="167"/>
      <c r="H111" s="167"/>
      <c r="I111" s="167"/>
      <c r="J111" s="167">
        <f t="shared" si="161"/>
        <v>0</v>
      </c>
      <c r="K111" s="167">
        <f t="shared" si="162"/>
        <v>0</v>
      </c>
      <c r="L111" s="167">
        <f t="shared" si="163"/>
        <v>0</v>
      </c>
      <c r="M111" s="167">
        <f t="shared" si="164"/>
        <v>0</v>
      </c>
      <c r="N111" s="167">
        <f t="shared" si="165"/>
        <v>0</v>
      </c>
      <c r="O111" s="167">
        <f t="shared" si="166"/>
        <v>0</v>
      </c>
      <c r="P111" s="174" t="s">
        <v>93</v>
      </c>
      <c r="Q111" s="167">
        <f t="shared" si="167"/>
        <v>0</v>
      </c>
      <c r="R111" s="167">
        <f t="shared" si="168"/>
        <v>0</v>
      </c>
      <c r="S111" s="169">
        <f t="shared" si="169"/>
        <v>0</v>
      </c>
    </row>
    <row r="112" spans="1:20" s="164" customFormat="1" ht="36" x14ac:dyDescent="0.25">
      <c r="A112" s="168" t="s">
        <v>284</v>
      </c>
      <c r="B112" s="170" t="s">
        <v>85</v>
      </c>
      <c r="C112" s="171">
        <v>104920</v>
      </c>
      <c r="D112" s="47" t="s">
        <v>201</v>
      </c>
      <c r="E112" s="166" t="s">
        <v>47</v>
      </c>
      <c r="F112" s="173">
        <v>68.87375999999999</v>
      </c>
      <c r="G112" s="167"/>
      <c r="H112" s="167"/>
      <c r="I112" s="167"/>
      <c r="J112" s="167">
        <f t="shared" si="161"/>
        <v>0</v>
      </c>
      <c r="K112" s="167">
        <f t="shared" si="162"/>
        <v>0</v>
      </c>
      <c r="L112" s="167">
        <f t="shared" si="163"/>
        <v>0</v>
      </c>
      <c r="M112" s="167">
        <f t="shared" si="164"/>
        <v>0</v>
      </c>
      <c r="N112" s="167">
        <f t="shared" si="165"/>
        <v>0</v>
      </c>
      <c r="O112" s="167">
        <f t="shared" si="166"/>
        <v>0</v>
      </c>
      <c r="P112" s="174" t="s">
        <v>93</v>
      </c>
      <c r="Q112" s="167">
        <f t="shared" si="167"/>
        <v>0</v>
      </c>
      <c r="R112" s="167">
        <f t="shared" si="168"/>
        <v>0</v>
      </c>
      <c r="S112" s="169">
        <f t="shared" si="169"/>
        <v>0</v>
      </c>
    </row>
    <row r="113" spans="1:20" s="164" customFormat="1" ht="36" x14ac:dyDescent="0.25">
      <c r="A113" s="168" t="s">
        <v>285</v>
      </c>
      <c r="B113" s="170" t="s">
        <v>85</v>
      </c>
      <c r="C113" s="171">
        <v>96555</v>
      </c>
      <c r="D113" s="47" t="s">
        <v>170</v>
      </c>
      <c r="E113" s="166" t="s">
        <v>51</v>
      </c>
      <c r="F113" s="173">
        <v>2.1418999999999997</v>
      </c>
      <c r="G113" s="167"/>
      <c r="H113" s="167"/>
      <c r="I113" s="167"/>
      <c r="J113" s="167">
        <f t="shared" si="161"/>
        <v>0</v>
      </c>
      <c r="K113" s="167">
        <f t="shared" si="162"/>
        <v>0</v>
      </c>
      <c r="L113" s="167">
        <f t="shared" si="163"/>
        <v>0</v>
      </c>
      <c r="M113" s="167">
        <f t="shared" si="164"/>
        <v>0</v>
      </c>
      <c r="N113" s="167">
        <f t="shared" si="165"/>
        <v>0</v>
      </c>
      <c r="O113" s="167">
        <f t="shared" si="166"/>
        <v>0</v>
      </c>
      <c r="P113" s="174" t="s">
        <v>93</v>
      </c>
      <c r="Q113" s="167">
        <f t="shared" si="167"/>
        <v>0</v>
      </c>
      <c r="R113" s="167">
        <f t="shared" si="168"/>
        <v>0</v>
      </c>
      <c r="S113" s="169">
        <f t="shared" si="169"/>
        <v>0</v>
      </c>
    </row>
    <row r="114" spans="1:20" s="164" customFormat="1" ht="36" x14ac:dyDescent="0.25">
      <c r="A114" s="168" t="s">
        <v>286</v>
      </c>
      <c r="B114" s="170" t="s">
        <v>85</v>
      </c>
      <c r="C114" s="171">
        <v>92763</v>
      </c>
      <c r="D114" s="47" t="s">
        <v>77</v>
      </c>
      <c r="E114" s="166" t="s">
        <v>47</v>
      </c>
      <c r="F114" s="173">
        <v>87.324839999999995</v>
      </c>
      <c r="G114" s="167"/>
      <c r="H114" s="167"/>
      <c r="I114" s="167"/>
      <c r="J114" s="167">
        <f t="shared" si="161"/>
        <v>0</v>
      </c>
      <c r="K114" s="167">
        <f t="shared" si="162"/>
        <v>0</v>
      </c>
      <c r="L114" s="167">
        <f t="shared" si="163"/>
        <v>0</v>
      </c>
      <c r="M114" s="167">
        <f t="shared" si="164"/>
        <v>0</v>
      </c>
      <c r="N114" s="167">
        <f t="shared" si="165"/>
        <v>0</v>
      </c>
      <c r="O114" s="167">
        <f t="shared" si="166"/>
        <v>0</v>
      </c>
      <c r="P114" s="174" t="s">
        <v>93</v>
      </c>
      <c r="Q114" s="167">
        <f t="shared" si="167"/>
        <v>0</v>
      </c>
      <c r="R114" s="167">
        <f t="shared" si="168"/>
        <v>0</v>
      </c>
      <c r="S114" s="169">
        <f t="shared" si="169"/>
        <v>0</v>
      </c>
    </row>
    <row r="115" spans="1:20" s="164" customFormat="1" ht="36" x14ac:dyDescent="0.25">
      <c r="A115" s="168" t="s">
        <v>287</v>
      </c>
      <c r="B115" s="170" t="s">
        <v>85</v>
      </c>
      <c r="C115" s="171">
        <v>92759</v>
      </c>
      <c r="D115" s="47" t="s">
        <v>76</v>
      </c>
      <c r="E115" s="166" t="s">
        <v>47</v>
      </c>
      <c r="F115" s="173">
        <v>20.53436</v>
      </c>
      <c r="G115" s="167"/>
      <c r="H115" s="167"/>
      <c r="I115" s="167"/>
      <c r="J115" s="167">
        <f t="shared" si="161"/>
        <v>0</v>
      </c>
      <c r="K115" s="167">
        <f t="shared" si="162"/>
        <v>0</v>
      </c>
      <c r="L115" s="167">
        <f t="shared" si="163"/>
        <v>0</v>
      </c>
      <c r="M115" s="167">
        <f t="shared" si="164"/>
        <v>0</v>
      </c>
      <c r="N115" s="167">
        <f t="shared" si="165"/>
        <v>0</v>
      </c>
      <c r="O115" s="167">
        <f t="shared" si="166"/>
        <v>0</v>
      </c>
      <c r="P115" s="174" t="s">
        <v>93</v>
      </c>
      <c r="Q115" s="167">
        <f t="shared" si="167"/>
        <v>0</v>
      </c>
      <c r="R115" s="167">
        <f t="shared" si="168"/>
        <v>0</v>
      </c>
      <c r="S115" s="169">
        <f t="shared" si="169"/>
        <v>0</v>
      </c>
    </row>
    <row r="116" spans="1:20" s="164" customFormat="1" ht="36" x14ac:dyDescent="0.25">
      <c r="A116" s="168" t="s">
        <v>288</v>
      </c>
      <c r="B116" s="170" t="s">
        <v>85</v>
      </c>
      <c r="C116" s="171">
        <v>92413</v>
      </c>
      <c r="D116" s="47" t="s">
        <v>74</v>
      </c>
      <c r="E116" s="166" t="s">
        <v>49</v>
      </c>
      <c r="F116" s="173">
        <v>6</v>
      </c>
      <c r="G116" s="167"/>
      <c r="H116" s="167"/>
      <c r="I116" s="167"/>
      <c r="J116" s="167">
        <f t="shared" si="161"/>
        <v>0</v>
      </c>
      <c r="K116" s="167">
        <f t="shared" si="162"/>
        <v>0</v>
      </c>
      <c r="L116" s="167">
        <f t="shared" si="163"/>
        <v>0</v>
      </c>
      <c r="M116" s="167">
        <f t="shared" si="164"/>
        <v>0</v>
      </c>
      <c r="N116" s="167">
        <f t="shared" si="165"/>
        <v>0</v>
      </c>
      <c r="O116" s="167">
        <f t="shared" si="166"/>
        <v>0</v>
      </c>
      <c r="P116" s="174" t="s">
        <v>93</v>
      </c>
      <c r="Q116" s="167">
        <f t="shared" si="167"/>
        <v>0</v>
      </c>
      <c r="R116" s="167">
        <f t="shared" si="168"/>
        <v>0</v>
      </c>
      <c r="S116" s="169">
        <f t="shared" si="169"/>
        <v>0</v>
      </c>
    </row>
    <row r="117" spans="1:20" s="164" customFormat="1" ht="36" x14ac:dyDescent="0.25">
      <c r="A117" s="168" t="s">
        <v>289</v>
      </c>
      <c r="B117" s="170" t="s">
        <v>85</v>
      </c>
      <c r="C117" s="171">
        <v>92448</v>
      </c>
      <c r="D117" s="47" t="s">
        <v>75</v>
      </c>
      <c r="E117" s="166" t="s">
        <v>49</v>
      </c>
      <c r="F117" s="173">
        <v>13.653</v>
      </c>
      <c r="G117" s="167"/>
      <c r="H117" s="167"/>
      <c r="I117" s="167"/>
      <c r="J117" s="167">
        <f t="shared" si="161"/>
        <v>0</v>
      </c>
      <c r="K117" s="167">
        <f t="shared" si="162"/>
        <v>0</v>
      </c>
      <c r="L117" s="167">
        <f t="shared" si="163"/>
        <v>0</v>
      </c>
      <c r="M117" s="167">
        <f t="shared" si="164"/>
        <v>0</v>
      </c>
      <c r="N117" s="167">
        <f t="shared" si="165"/>
        <v>0</v>
      </c>
      <c r="O117" s="167">
        <f t="shared" si="166"/>
        <v>0</v>
      </c>
      <c r="P117" s="174" t="s">
        <v>93</v>
      </c>
      <c r="Q117" s="167">
        <f t="shared" si="167"/>
        <v>0</v>
      </c>
      <c r="R117" s="167">
        <f t="shared" si="168"/>
        <v>0</v>
      </c>
      <c r="S117" s="169">
        <f t="shared" si="169"/>
        <v>0</v>
      </c>
    </row>
    <row r="118" spans="1:20" s="164" customFormat="1" ht="48" x14ac:dyDescent="0.25">
      <c r="A118" s="168" t="s">
        <v>290</v>
      </c>
      <c r="B118" s="170" t="s">
        <v>85</v>
      </c>
      <c r="C118" s="171">
        <v>103682</v>
      </c>
      <c r="D118" s="47" t="s">
        <v>63</v>
      </c>
      <c r="E118" s="166" t="s">
        <v>51</v>
      </c>
      <c r="F118" s="173">
        <v>1.0619000000000001</v>
      </c>
      <c r="G118" s="167"/>
      <c r="H118" s="167"/>
      <c r="I118" s="167"/>
      <c r="J118" s="167">
        <f t="shared" si="161"/>
        <v>0</v>
      </c>
      <c r="K118" s="167">
        <f t="shared" si="162"/>
        <v>0</v>
      </c>
      <c r="L118" s="167">
        <f t="shared" si="163"/>
        <v>0</v>
      </c>
      <c r="M118" s="167">
        <f t="shared" si="164"/>
        <v>0</v>
      </c>
      <c r="N118" s="167">
        <f t="shared" si="165"/>
        <v>0</v>
      </c>
      <c r="O118" s="167">
        <f t="shared" si="166"/>
        <v>0</v>
      </c>
      <c r="P118" s="174" t="s">
        <v>93</v>
      </c>
      <c r="Q118" s="167">
        <f t="shared" si="167"/>
        <v>0</v>
      </c>
      <c r="R118" s="167">
        <f t="shared" si="168"/>
        <v>0</v>
      </c>
      <c r="S118" s="169">
        <f t="shared" si="169"/>
        <v>0</v>
      </c>
    </row>
    <row r="119" spans="1:20" s="164" customFormat="1" ht="36" x14ac:dyDescent="0.25">
      <c r="A119" s="168" t="s">
        <v>291</v>
      </c>
      <c r="B119" s="170" t="s">
        <v>85</v>
      </c>
      <c r="C119" s="171">
        <v>103672</v>
      </c>
      <c r="D119" s="47" t="s">
        <v>192</v>
      </c>
      <c r="E119" s="166" t="s">
        <v>51</v>
      </c>
      <c r="F119" s="173">
        <v>0.30000000000000004</v>
      </c>
      <c r="G119" s="167"/>
      <c r="H119" s="167"/>
      <c r="I119" s="167"/>
      <c r="J119" s="167">
        <f t="shared" si="161"/>
        <v>0</v>
      </c>
      <c r="K119" s="167">
        <f t="shared" si="162"/>
        <v>0</v>
      </c>
      <c r="L119" s="167">
        <f t="shared" si="163"/>
        <v>0</v>
      </c>
      <c r="M119" s="167">
        <f t="shared" si="164"/>
        <v>0</v>
      </c>
      <c r="N119" s="167">
        <f t="shared" si="165"/>
        <v>0</v>
      </c>
      <c r="O119" s="167">
        <f t="shared" si="166"/>
        <v>0</v>
      </c>
      <c r="P119" s="174" t="s">
        <v>93</v>
      </c>
      <c r="Q119" s="167">
        <f t="shared" si="167"/>
        <v>0</v>
      </c>
      <c r="R119" s="167">
        <f t="shared" si="168"/>
        <v>0</v>
      </c>
      <c r="S119" s="169">
        <f t="shared" si="169"/>
        <v>0</v>
      </c>
    </row>
    <row r="120" spans="1:20" s="164" customFormat="1" ht="36" x14ac:dyDescent="0.25">
      <c r="A120" s="168" t="s">
        <v>292</v>
      </c>
      <c r="B120" s="170" t="s">
        <v>85</v>
      </c>
      <c r="C120" s="171">
        <v>103326</v>
      </c>
      <c r="D120" s="47" t="s">
        <v>62</v>
      </c>
      <c r="E120" s="166" t="s">
        <v>49</v>
      </c>
      <c r="F120" s="173">
        <v>22.754999999999999</v>
      </c>
      <c r="G120" s="167"/>
      <c r="H120" s="167"/>
      <c r="I120" s="167"/>
      <c r="J120" s="167">
        <f t="shared" si="161"/>
        <v>0</v>
      </c>
      <c r="K120" s="167">
        <f t="shared" si="162"/>
        <v>0</v>
      </c>
      <c r="L120" s="167">
        <f t="shared" si="163"/>
        <v>0</v>
      </c>
      <c r="M120" s="167">
        <f t="shared" si="164"/>
        <v>0</v>
      </c>
      <c r="N120" s="167">
        <f t="shared" si="165"/>
        <v>0</v>
      </c>
      <c r="O120" s="167">
        <f t="shared" si="166"/>
        <v>0</v>
      </c>
      <c r="P120" s="174" t="s">
        <v>93</v>
      </c>
      <c r="Q120" s="167">
        <f t="shared" si="167"/>
        <v>0</v>
      </c>
      <c r="R120" s="167">
        <f t="shared" si="168"/>
        <v>0</v>
      </c>
      <c r="S120" s="169">
        <f t="shared" si="169"/>
        <v>0</v>
      </c>
    </row>
    <row r="121" spans="1:20" s="164" customFormat="1" ht="24" customHeight="1" x14ac:dyDescent="0.25">
      <c r="A121" s="168" t="s">
        <v>293</v>
      </c>
      <c r="B121" s="170" t="s">
        <v>85</v>
      </c>
      <c r="C121" s="171">
        <v>93382</v>
      </c>
      <c r="D121" s="47" t="s">
        <v>161</v>
      </c>
      <c r="E121" s="166" t="s">
        <v>51</v>
      </c>
      <c r="F121" s="173">
        <v>1.5928499999999999</v>
      </c>
      <c r="G121" s="167"/>
      <c r="H121" s="167"/>
      <c r="I121" s="167"/>
      <c r="J121" s="167">
        <f t="shared" si="161"/>
        <v>0</v>
      </c>
      <c r="K121" s="167">
        <f t="shared" si="162"/>
        <v>0</v>
      </c>
      <c r="L121" s="167">
        <f t="shared" si="163"/>
        <v>0</v>
      </c>
      <c r="M121" s="167">
        <f t="shared" si="164"/>
        <v>0</v>
      </c>
      <c r="N121" s="167">
        <f t="shared" si="165"/>
        <v>0</v>
      </c>
      <c r="O121" s="167">
        <f t="shared" si="166"/>
        <v>0</v>
      </c>
      <c r="P121" s="174" t="s">
        <v>93</v>
      </c>
      <c r="Q121" s="167">
        <f t="shared" si="167"/>
        <v>0</v>
      </c>
      <c r="R121" s="167">
        <f t="shared" si="168"/>
        <v>0</v>
      </c>
      <c r="S121" s="169">
        <f t="shared" si="169"/>
        <v>0</v>
      </c>
    </row>
    <row r="122" spans="1:20" s="164" customFormat="1" ht="48" x14ac:dyDescent="0.25">
      <c r="A122" s="168" t="s">
        <v>294</v>
      </c>
      <c r="B122" s="170" t="s">
        <v>85</v>
      </c>
      <c r="C122" s="171">
        <v>87892</v>
      </c>
      <c r="D122" s="47" t="s">
        <v>151</v>
      </c>
      <c r="E122" s="166" t="s">
        <v>49</v>
      </c>
      <c r="F122" s="173">
        <v>45.51</v>
      </c>
      <c r="G122" s="167"/>
      <c r="H122" s="167"/>
      <c r="I122" s="167"/>
      <c r="J122" s="167">
        <f t="shared" si="161"/>
        <v>0</v>
      </c>
      <c r="K122" s="167">
        <f t="shared" si="162"/>
        <v>0</v>
      </c>
      <c r="L122" s="167">
        <f t="shared" si="163"/>
        <v>0</v>
      </c>
      <c r="M122" s="167">
        <f t="shared" si="164"/>
        <v>0</v>
      </c>
      <c r="N122" s="167">
        <f t="shared" si="165"/>
        <v>0</v>
      </c>
      <c r="O122" s="167">
        <f t="shared" si="166"/>
        <v>0</v>
      </c>
      <c r="P122" s="174" t="s">
        <v>93</v>
      </c>
      <c r="Q122" s="167">
        <f t="shared" si="167"/>
        <v>0</v>
      </c>
      <c r="R122" s="167">
        <f t="shared" si="168"/>
        <v>0</v>
      </c>
      <c r="S122" s="169">
        <f t="shared" si="169"/>
        <v>0</v>
      </c>
    </row>
    <row r="123" spans="1:20" s="164" customFormat="1" ht="48" x14ac:dyDescent="0.25">
      <c r="A123" s="168" t="s">
        <v>295</v>
      </c>
      <c r="B123" s="170" t="s">
        <v>85</v>
      </c>
      <c r="C123" s="171">
        <v>87792</v>
      </c>
      <c r="D123" s="47" t="s">
        <v>111</v>
      </c>
      <c r="E123" s="166" t="s">
        <v>49</v>
      </c>
      <c r="F123" s="173">
        <v>45.51</v>
      </c>
      <c r="G123" s="167"/>
      <c r="H123" s="167"/>
      <c r="I123" s="167"/>
      <c r="J123" s="167">
        <f t="shared" si="161"/>
        <v>0</v>
      </c>
      <c r="K123" s="167">
        <f t="shared" si="162"/>
        <v>0</v>
      </c>
      <c r="L123" s="167">
        <f t="shared" si="163"/>
        <v>0</v>
      </c>
      <c r="M123" s="167">
        <f t="shared" si="164"/>
        <v>0</v>
      </c>
      <c r="N123" s="167">
        <f t="shared" si="165"/>
        <v>0</v>
      </c>
      <c r="O123" s="167">
        <f t="shared" si="166"/>
        <v>0</v>
      </c>
      <c r="P123" s="174" t="s">
        <v>93</v>
      </c>
      <c r="Q123" s="167">
        <f t="shared" si="167"/>
        <v>0</v>
      </c>
      <c r="R123" s="167">
        <f t="shared" si="168"/>
        <v>0</v>
      </c>
      <c r="S123" s="169">
        <f t="shared" si="169"/>
        <v>0</v>
      </c>
    </row>
    <row r="124" spans="1:20" s="164" customFormat="1" ht="24" customHeight="1" x14ac:dyDescent="0.25">
      <c r="A124" s="168" t="s">
        <v>296</v>
      </c>
      <c r="B124" s="170" t="s">
        <v>85</v>
      </c>
      <c r="C124" s="171">
        <v>98557</v>
      </c>
      <c r="D124" s="47" t="s">
        <v>185</v>
      </c>
      <c r="E124" s="166" t="s">
        <v>49</v>
      </c>
      <c r="F124" s="173">
        <v>13.653</v>
      </c>
      <c r="G124" s="167"/>
      <c r="H124" s="167"/>
      <c r="I124" s="167"/>
      <c r="J124" s="167">
        <f t="shared" si="161"/>
        <v>0</v>
      </c>
      <c r="K124" s="167">
        <f t="shared" si="162"/>
        <v>0</v>
      </c>
      <c r="L124" s="167">
        <f t="shared" si="163"/>
        <v>0</v>
      </c>
      <c r="M124" s="167">
        <f t="shared" si="164"/>
        <v>0</v>
      </c>
      <c r="N124" s="167">
        <f t="shared" si="165"/>
        <v>0</v>
      </c>
      <c r="O124" s="167">
        <f t="shared" si="166"/>
        <v>0</v>
      </c>
      <c r="P124" s="174" t="s">
        <v>93</v>
      </c>
      <c r="Q124" s="167">
        <f t="shared" si="167"/>
        <v>0</v>
      </c>
      <c r="R124" s="167">
        <f t="shared" si="168"/>
        <v>0</v>
      </c>
      <c r="S124" s="169">
        <f t="shared" si="169"/>
        <v>0</v>
      </c>
    </row>
    <row r="125" spans="1:20" s="164" customFormat="1" ht="36" x14ac:dyDescent="0.25">
      <c r="A125" s="168" t="s">
        <v>297</v>
      </c>
      <c r="B125" s="170" t="s">
        <v>85</v>
      </c>
      <c r="C125" s="171">
        <v>88412</v>
      </c>
      <c r="D125" s="47" t="s">
        <v>153</v>
      </c>
      <c r="E125" s="166" t="s">
        <v>49</v>
      </c>
      <c r="F125" s="173">
        <v>13.653</v>
      </c>
      <c r="G125" s="167"/>
      <c r="H125" s="167"/>
      <c r="I125" s="167"/>
      <c r="J125" s="167">
        <f t="shared" si="161"/>
        <v>0</v>
      </c>
      <c r="K125" s="167">
        <f t="shared" si="162"/>
        <v>0</v>
      </c>
      <c r="L125" s="167">
        <f t="shared" si="163"/>
        <v>0</v>
      </c>
      <c r="M125" s="167">
        <f t="shared" si="164"/>
        <v>0</v>
      </c>
      <c r="N125" s="167">
        <f t="shared" si="165"/>
        <v>0</v>
      </c>
      <c r="O125" s="167">
        <f t="shared" si="166"/>
        <v>0</v>
      </c>
      <c r="P125" s="174" t="s">
        <v>93</v>
      </c>
      <c r="Q125" s="167">
        <f t="shared" si="167"/>
        <v>0</v>
      </c>
      <c r="R125" s="167">
        <f t="shared" si="168"/>
        <v>0</v>
      </c>
      <c r="S125" s="169">
        <f t="shared" si="169"/>
        <v>0</v>
      </c>
    </row>
    <row r="126" spans="1:20" s="164" customFormat="1" ht="36" x14ac:dyDescent="0.25">
      <c r="A126" s="168" t="s">
        <v>298</v>
      </c>
      <c r="B126" s="170" t="s">
        <v>85</v>
      </c>
      <c r="C126" s="171">
        <v>95623</v>
      </c>
      <c r="D126" s="47" t="s">
        <v>165</v>
      </c>
      <c r="E126" s="166" t="s">
        <v>49</v>
      </c>
      <c r="F126" s="173">
        <v>13.653</v>
      </c>
      <c r="G126" s="167"/>
      <c r="H126" s="167"/>
      <c r="I126" s="167"/>
      <c r="J126" s="167">
        <f t="shared" si="161"/>
        <v>0</v>
      </c>
      <c r="K126" s="167">
        <f t="shared" si="162"/>
        <v>0</v>
      </c>
      <c r="L126" s="167">
        <f t="shared" si="163"/>
        <v>0</v>
      </c>
      <c r="M126" s="167">
        <f t="shared" si="164"/>
        <v>0</v>
      </c>
      <c r="N126" s="167">
        <f t="shared" si="165"/>
        <v>0</v>
      </c>
      <c r="O126" s="167">
        <f t="shared" si="166"/>
        <v>0</v>
      </c>
      <c r="P126" s="174" t="s">
        <v>93</v>
      </c>
      <c r="Q126" s="167">
        <f t="shared" si="167"/>
        <v>0</v>
      </c>
      <c r="R126" s="167">
        <f t="shared" si="168"/>
        <v>0</v>
      </c>
      <c r="S126" s="169">
        <f t="shared" si="169"/>
        <v>0</v>
      </c>
    </row>
    <row r="127" spans="1:20" s="164" customFormat="1" ht="24" customHeight="1" x14ac:dyDescent="0.25">
      <c r="A127" s="168" t="s">
        <v>299</v>
      </c>
      <c r="B127" s="170" t="s">
        <v>85</v>
      </c>
      <c r="C127" s="171">
        <v>94231</v>
      </c>
      <c r="D127" s="47" t="s">
        <v>81</v>
      </c>
      <c r="E127" s="166" t="s">
        <v>52</v>
      </c>
      <c r="F127" s="173">
        <v>15.17</v>
      </c>
      <c r="G127" s="167"/>
      <c r="H127" s="167"/>
      <c r="I127" s="167"/>
      <c r="J127" s="167">
        <f t="shared" si="161"/>
        <v>0</v>
      </c>
      <c r="K127" s="167">
        <f t="shared" si="162"/>
        <v>0</v>
      </c>
      <c r="L127" s="167">
        <f t="shared" si="163"/>
        <v>0</v>
      </c>
      <c r="M127" s="167">
        <f t="shared" si="164"/>
        <v>0</v>
      </c>
      <c r="N127" s="167">
        <f t="shared" si="165"/>
        <v>0</v>
      </c>
      <c r="O127" s="167">
        <f t="shared" si="166"/>
        <v>0</v>
      </c>
      <c r="P127" s="174" t="s">
        <v>93</v>
      </c>
      <c r="Q127" s="167">
        <f t="shared" si="167"/>
        <v>0</v>
      </c>
      <c r="R127" s="167">
        <f t="shared" si="168"/>
        <v>0</v>
      </c>
      <c r="S127" s="169">
        <f t="shared" si="169"/>
        <v>0</v>
      </c>
    </row>
    <row r="128" spans="1:20" x14ac:dyDescent="0.25">
      <c r="A128" s="78"/>
      <c r="B128" s="28"/>
      <c r="C128" s="16"/>
      <c r="D128" s="79"/>
      <c r="E128" s="23"/>
      <c r="F128" s="1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1"/>
      <c r="T128"/>
    </row>
    <row r="129" spans="1:20" x14ac:dyDescent="0.25">
      <c r="A129" s="56">
        <v>7</v>
      </c>
      <c r="B129" s="57"/>
      <c r="C129" s="58"/>
      <c r="D129" s="175" t="s">
        <v>300</v>
      </c>
      <c r="E129" s="59"/>
      <c r="F129" s="60"/>
      <c r="G129" s="62"/>
      <c r="H129" s="62"/>
      <c r="I129" s="62"/>
      <c r="J129" s="62">
        <f>ROUND(SUM(J130:J135),2)</f>
        <v>0</v>
      </c>
      <c r="K129" s="62">
        <f>ROUND(SUM(K130:K135),2)</f>
        <v>0</v>
      </c>
      <c r="L129" s="62">
        <f>ROUND(SUM(L130:L135),2)</f>
        <v>0</v>
      </c>
      <c r="M129" s="62"/>
      <c r="N129" s="62"/>
      <c r="O129" s="62"/>
      <c r="P129" s="62"/>
      <c r="Q129" s="62">
        <f>ROUND((SUM(Q130:Q135)),2)</f>
        <v>0</v>
      </c>
      <c r="R129" s="62">
        <f>ROUND((SUM(R130:R135)),2)</f>
        <v>0</v>
      </c>
      <c r="S129" s="62">
        <f>ROUND((SUM(S130:S135)),2)</f>
        <v>0</v>
      </c>
      <c r="T129"/>
    </row>
    <row r="130" spans="1:20" ht="24" x14ac:dyDescent="0.25">
      <c r="A130" s="61" t="s">
        <v>19</v>
      </c>
      <c r="B130" s="176" t="s">
        <v>207</v>
      </c>
      <c r="C130" s="177">
        <v>3</v>
      </c>
      <c r="D130" s="47" t="s">
        <v>326</v>
      </c>
      <c r="E130" s="13" t="s">
        <v>49</v>
      </c>
      <c r="F130" s="181">
        <v>25.9</v>
      </c>
      <c r="G130" s="14"/>
      <c r="H130" s="14"/>
      <c r="I130" s="14"/>
      <c r="J130" s="14">
        <f t="shared" ref="J130:J135" si="170">ROUND((G130*F130),2)</f>
        <v>0</v>
      </c>
      <c r="K130" s="14">
        <f t="shared" ref="K130:K135" si="171">ROUND((H130*F130),2)</f>
        <v>0</v>
      </c>
      <c r="L130" s="14">
        <f t="shared" ref="L130:L135" si="172">ROUND((K130+J130),2)</f>
        <v>0</v>
      </c>
      <c r="M130" s="14">
        <f t="shared" ref="M130:M135" si="173">ROUND((IF(P130="BDI 1",((1+($S$3/100))*G130),((1+($S$4/100))*G130))),2)</f>
        <v>0</v>
      </c>
      <c r="N130" s="14">
        <f t="shared" ref="N130:N135" si="174">ROUND((IF(P130="BDI 1",((1+($S$3/100))*H130),((1+($S$4/100))*H130))),2)</f>
        <v>0</v>
      </c>
      <c r="O130" s="14">
        <f t="shared" ref="O130:O135" si="175">ROUND((M130+N130),2)</f>
        <v>0</v>
      </c>
      <c r="P130" s="55" t="s">
        <v>93</v>
      </c>
      <c r="Q130" s="14">
        <f t="shared" ref="Q130:Q135" si="176">ROUND(M130*F130,2)</f>
        <v>0</v>
      </c>
      <c r="R130" s="14">
        <f t="shared" ref="R130:R135" si="177">ROUND(N130*F130,2)</f>
        <v>0</v>
      </c>
      <c r="S130" s="15">
        <f t="shared" ref="S130:S135" si="178">ROUND(Q130+R130,2)</f>
        <v>0</v>
      </c>
      <c r="T130"/>
    </row>
    <row r="131" spans="1:20" s="213" customFormat="1" x14ac:dyDescent="0.25">
      <c r="A131" s="194" t="s">
        <v>20</v>
      </c>
      <c r="B131" s="207" t="s">
        <v>207</v>
      </c>
      <c r="C131" s="208">
        <v>4</v>
      </c>
      <c r="D131" s="47" t="s">
        <v>335</v>
      </c>
      <c r="E131" s="192" t="s">
        <v>49</v>
      </c>
      <c r="F131" s="211">
        <v>154.16</v>
      </c>
      <c r="G131" s="193"/>
      <c r="H131" s="193"/>
      <c r="I131" s="193"/>
      <c r="J131" s="193">
        <f t="shared" ref="J131" si="179">ROUND((G131*F131),2)</f>
        <v>0</v>
      </c>
      <c r="K131" s="193">
        <f t="shared" ref="K131" si="180">ROUND((H131*F131),2)</f>
        <v>0</v>
      </c>
      <c r="L131" s="193">
        <f t="shared" ref="L131" si="181">ROUND((K131+J131),2)</f>
        <v>0</v>
      </c>
      <c r="M131" s="193">
        <f t="shared" ref="M131" si="182">ROUND((IF(P131="BDI 1",((1+($S$3/100))*G131),((1+($S$4/100))*G131))),2)</f>
        <v>0</v>
      </c>
      <c r="N131" s="193">
        <f t="shared" ref="N131" si="183">ROUND((IF(P131="BDI 1",((1+($S$3/100))*H131),((1+($S$4/100))*H131))),2)</f>
        <v>0</v>
      </c>
      <c r="O131" s="193">
        <f t="shared" ref="O131" si="184">ROUND((M131+N131),2)</f>
        <v>0</v>
      </c>
      <c r="P131" s="195" t="s">
        <v>93</v>
      </c>
      <c r="Q131" s="193">
        <f t="shared" ref="Q131" si="185">ROUND(M131*F131,2)</f>
        <v>0</v>
      </c>
      <c r="R131" s="193">
        <f t="shared" ref="R131" si="186">ROUND(N131*F131,2)</f>
        <v>0</v>
      </c>
      <c r="S131" s="196">
        <f t="shared" ref="S131" si="187">ROUND(Q131+R131,2)</f>
        <v>0</v>
      </c>
    </row>
    <row r="132" spans="1:20" ht="36" x14ac:dyDescent="0.25">
      <c r="A132" s="194" t="s">
        <v>21</v>
      </c>
      <c r="B132" s="176" t="s">
        <v>85</v>
      </c>
      <c r="C132" s="208">
        <v>37562</v>
      </c>
      <c r="D132" s="47" t="s">
        <v>140</v>
      </c>
      <c r="E132" s="13" t="s">
        <v>49</v>
      </c>
      <c r="F132" s="181">
        <v>46.08</v>
      </c>
      <c r="G132" s="14"/>
      <c r="H132" s="14"/>
      <c r="I132" s="14"/>
      <c r="J132" s="14">
        <f t="shared" si="170"/>
        <v>0</v>
      </c>
      <c r="K132" s="14">
        <f t="shared" si="171"/>
        <v>0</v>
      </c>
      <c r="L132" s="14">
        <f t="shared" si="172"/>
        <v>0</v>
      </c>
      <c r="M132" s="14">
        <f t="shared" si="173"/>
        <v>0</v>
      </c>
      <c r="N132" s="14">
        <f t="shared" si="174"/>
        <v>0</v>
      </c>
      <c r="O132" s="14">
        <f t="shared" si="175"/>
        <v>0</v>
      </c>
      <c r="P132" s="55" t="s">
        <v>93</v>
      </c>
      <c r="Q132" s="14">
        <f t="shared" si="176"/>
        <v>0</v>
      </c>
      <c r="R132" s="14">
        <f t="shared" si="177"/>
        <v>0</v>
      </c>
      <c r="S132" s="15">
        <f t="shared" si="178"/>
        <v>0</v>
      </c>
      <c r="T132"/>
    </row>
    <row r="133" spans="1:20" x14ac:dyDescent="0.25">
      <c r="A133" s="194" t="s">
        <v>22</v>
      </c>
      <c r="B133" s="176" t="s">
        <v>207</v>
      </c>
      <c r="C133" s="177">
        <v>5</v>
      </c>
      <c r="D133" s="47" t="s">
        <v>211</v>
      </c>
      <c r="E133" s="13" t="s">
        <v>52</v>
      </c>
      <c r="F133" s="181">
        <v>70</v>
      </c>
      <c r="G133" s="14"/>
      <c r="H133" s="14"/>
      <c r="I133" s="14"/>
      <c r="J133" s="14">
        <f t="shared" ref="J133:J134" si="188">ROUND((G133*F133),2)</f>
        <v>0</v>
      </c>
      <c r="K133" s="14">
        <f t="shared" ref="K133:K134" si="189">ROUND((H133*F133),2)</f>
        <v>0</v>
      </c>
      <c r="L133" s="14">
        <f t="shared" ref="L133:L134" si="190">ROUND((K133+J133),2)</f>
        <v>0</v>
      </c>
      <c r="M133" s="14">
        <f t="shared" ref="M133:M134" si="191">ROUND((IF(P133="BDI 1",((1+($S$3/100))*G133),((1+($S$4/100))*G133))),2)</f>
        <v>0</v>
      </c>
      <c r="N133" s="14">
        <f t="shared" ref="N133:N134" si="192">ROUND((IF(P133="BDI 1",((1+($S$3/100))*H133),((1+($S$4/100))*H133))),2)</f>
        <v>0</v>
      </c>
      <c r="O133" s="14">
        <f t="shared" ref="O133:O134" si="193">ROUND((M133+N133),2)</f>
        <v>0</v>
      </c>
      <c r="P133" s="55" t="s">
        <v>93</v>
      </c>
      <c r="Q133" s="14">
        <f t="shared" ref="Q133:Q134" si="194">ROUND(M133*F133,2)</f>
        <v>0</v>
      </c>
      <c r="R133" s="14">
        <f t="shared" ref="R133:R134" si="195">ROUND(N133*F133,2)</f>
        <v>0</v>
      </c>
      <c r="S133" s="15">
        <f t="shared" ref="S133:S134" si="196">ROUND(Q133+R133,2)</f>
        <v>0</v>
      </c>
      <c r="T133"/>
    </row>
    <row r="134" spans="1:20" ht="48" x14ac:dyDescent="0.25">
      <c r="A134" s="194" t="s">
        <v>37</v>
      </c>
      <c r="B134" s="176" t="s">
        <v>85</v>
      </c>
      <c r="C134" s="177">
        <v>100743</v>
      </c>
      <c r="D134" s="47" t="s">
        <v>188</v>
      </c>
      <c r="E134" s="13" t="s">
        <v>49</v>
      </c>
      <c r="F134" s="211">
        <v>611.09999999999991</v>
      </c>
      <c r="G134" s="14"/>
      <c r="H134" s="14"/>
      <c r="I134" s="14"/>
      <c r="J134" s="14">
        <f t="shared" si="188"/>
        <v>0</v>
      </c>
      <c r="K134" s="14">
        <f t="shared" si="189"/>
        <v>0</v>
      </c>
      <c r="L134" s="14">
        <f t="shared" si="190"/>
        <v>0</v>
      </c>
      <c r="M134" s="14">
        <f t="shared" si="191"/>
        <v>0</v>
      </c>
      <c r="N134" s="14">
        <f t="shared" si="192"/>
        <v>0</v>
      </c>
      <c r="O134" s="14">
        <f t="shared" si="193"/>
        <v>0</v>
      </c>
      <c r="P134" s="55" t="s">
        <v>93</v>
      </c>
      <c r="Q134" s="14">
        <f t="shared" si="194"/>
        <v>0</v>
      </c>
      <c r="R134" s="14">
        <f t="shared" si="195"/>
        <v>0</v>
      </c>
      <c r="S134" s="15">
        <f t="shared" si="196"/>
        <v>0</v>
      </c>
      <c r="T134"/>
    </row>
    <row r="135" spans="1:20" ht="36" x14ac:dyDescent="0.25">
      <c r="A135" s="194" t="s">
        <v>137</v>
      </c>
      <c r="B135" s="176" t="s">
        <v>85</v>
      </c>
      <c r="C135" s="177">
        <v>100719</v>
      </c>
      <c r="D135" s="47" t="s">
        <v>144</v>
      </c>
      <c r="E135" s="13" t="s">
        <v>49</v>
      </c>
      <c r="F135" s="211">
        <v>611.09999999999991</v>
      </c>
      <c r="G135" s="14"/>
      <c r="H135" s="14"/>
      <c r="I135" s="14"/>
      <c r="J135" s="14">
        <f t="shared" si="170"/>
        <v>0</v>
      </c>
      <c r="K135" s="14">
        <f t="shared" si="171"/>
        <v>0</v>
      </c>
      <c r="L135" s="14">
        <f t="shared" si="172"/>
        <v>0</v>
      </c>
      <c r="M135" s="14">
        <f t="shared" si="173"/>
        <v>0</v>
      </c>
      <c r="N135" s="14">
        <f t="shared" si="174"/>
        <v>0</v>
      </c>
      <c r="O135" s="14">
        <f t="shared" si="175"/>
        <v>0</v>
      </c>
      <c r="P135" s="55" t="s">
        <v>93</v>
      </c>
      <c r="Q135" s="14">
        <f t="shared" si="176"/>
        <v>0</v>
      </c>
      <c r="R135" s="14">
        <f t="shared" si="177"/>
        <v>0</v>
      </c>
      <c r="S135" s="15">
        <f t="shared" si="178"/>
        <v>0</v>
      </c>
      <c r="T135"/>
    </row>
    <row r="136" spans="1:20" x14ac:dyDescent="0.25">
      <c r="A136" s="27"/>
      <c r="B136" s="27"/>
      <c r="C136" s="17"/>
      <c r="D136" s="45"/>
      <c r="E136" s="17"/>
      <c r="F136" s="18"/>
      <c r="G136" s="22"/>
      <c r="H136" s="22"/>
      <c r="I136" s="22"/>
      <c r="J136" s="22"/>
      <c r="K136" s="22"/>
      <c r="L136" s="22"/>
      <c r="M136" s="20"/>
      <c r="N136" s="20"/>
      <c r="O136" s="20"/>
      <c r="P136" s="20"/>
      <c r="Q136" s="20"/>
      <c r="R136" s="20"/>
      <c r="S136" s="21"/>
      <c r="T136"/>
    </row>
    <row r="137" spans="1:20" x14ac:dyDescent="0.25">
      <c r="A137" s="56">
        <v>8</v>
      </c>
      <c r="B137" s="57"/>
      <c r="C137" s="58"/>
      <c r="D137" s="187" t="s">
        <v>318</v>
      </c>
      <c r="E137" s="59"/>
      <c r="F137" s="60"/>
      <c r="G137" s="62"/>
      <c r="H137" s="62"/>
      <c r="I137" s="62"/>
      <c r="J137" s="62">
        <f>ROUND(SUM(J138:J163),2)</f>
        <v>0</v>
      </c>
      <c r="K137" s="210">
        <f t="shared" ref="K137:L137" si="197">ROUND(SUM(K138:K163),2)</f>
        <v>0</v>
      </c>
      <c r="L137" s="210">
        <f t="shared" si="197"/>
        <v>0</v>
      </c>
      <c r="M137" s="62"/>
      <c r="N137" s="62"/>
      <c r="O137" s="62"/>
      <c r="P137" s="62"/>
      <c r="Q137" s="62">
        <f>ROUND((SUM(Q138:Q163)),2)</f>
        <v>0</v>
      </c>
      <c r="R137" s="188">
        <f t="shared" ref="R137:S137" si="198">ROUND((SUM(R138:R163)),2)</f>
        <v>0</v>
      </c>
      <c r="S137" s="188">
        <f t="shared" si="198"/>
        <v>0</v>
      </c>
      <c r="T137"/>
    </row>
    <row r="138" spans="1:20" ht="24" x14ac:dyDescent="0.25">
      <c r="A138" s="61" t="s">
        <v>23</v>
      </c>
      <c r="B138" s="185" t="s">
        <v>85</v>
      </c>
      <c r="C138" s="186">
        <v>97644</v>
      </c>
      <c r="D138" s="47" t="s">
        <v>173</v>
      </c>
      <c r="E138" s="13" t="s">
        <v>49</v>
      </c>
      <c r="F138" s="189">
        <v>1</v>
      </c>
      <c r="G138" s="14"/>
      <c r="H138" s="14"/>
      <c r="I138" s="14"/>
      <c r="J138" s="14">
        <f t="shared" ref="J138:J139" si="199">ROUND((G138*F138),2)</f>
        <v>0</v>
      </c>
      <c r="K138" s="14">
        <f t="shared" ref="K138:K139" si="200">ROUND((H138*F138),2)</f>
        <v>0</v>
      </c>
      <c r="L138" s="14">
        <f t="shared" ref="L138:L139" si="201">ROUND((K138+J138),2)</f>
        <v>0</v>
      </c>
      <c r="M138" s="14">
        <f t="shared" ref="M138:M139" si="202">ROUND((IF(P138="BDI 1",((1+($S$3/100))*G138),((1+($S$4/100))*G138))),2)</f>
        <v>0</v>
      </c>
      <c r="N138" s="14">
        <f t="shared" ref="N138:N139" si="203">ROUND((IF(P138="BDI 1",((1+($S$3/100))*H138),((1+($S$4/100))*H138))),2)</f>
        <v>0</v>
      </c>
      <c r="O138" s="14">
        <f t="shared" ref="O138:O139" si="204">ROUND((M138+N138),2)</f>
        <v>0</v>
      </c>
      <c r="P138" s="55" t="s">
        <v>93</v>
      </c>
      <c r="Q138" s="14">
        <f t="shared" ref="Q138:Q139" si="205">ROUND(M138*F138,2)</f>
        <v>0</v>
      </c>
      <c r="R138" s="14">
        <f t="shared" ref="R138:R139" si="206">ROUND(N138*F138,2)</f>
        <v>0</v>
      </c>
      <c r="S138" s="15">
        <f t="shared" ref="S138:S139" si="207">ROUND(Q138+R138,2)</f>
        <v>0</v>
      </c>
      <c r="T138"/>
    </row>
    <row r="139" spans="1:20" ht="24" x14ac:dyDescent="0.25">
      <c r="A139" s="61" t="s">
        <v>24</v>
      </c>
      <c r="B139" s="185" t="s">
        <v>85</v>
      </c>
      <c r="C139" s="186">
        <v>97645</v>
      </c>
      <c r="D139" s="47" t="s">
        <v>174</v>
      </c>
      <c r="E139" s="13" t="s">
        <v>49</v>
      </c>
      <c r="F139" s="189">
        <v>1</v>
      </c>
      <c r="G139" s="14"/>
      <c r="H139" s="14"/>
      <c r="I139" s="14"/>
      <c r="J139" s="14">
        <f t="shared" si="199"/>
        <v>0</v>
      </c>
      <c r="K139" s="14">
        <f t="shared" si="200"/>
        <v>0</v>
      </c>
      <c r="L139" s="14">
        <f t="shared" si="201"/>
        <v>0</v>
      </c>
      <c r="M139" s="14">
        <f t="shared" si="202"/>
        <v>0</v>
      </c>
      <c r="N139" s="14">
        <f t="shared" si="203"/>
        <v>0</v>
      </c>
      <c r="O139" s="14">
        <f t="shared" si="204"/>
        <v>0</v>
      </c>
      <c r="P139" s="55" t="s">
        <v>93</v>
      </c>
      <c r="Q139" s="14">
        <f t="shared" si="205"/>
        <v>0</v>
      </c>
      <c r="R139" s="14">
        <f t="shared" si="206"/>
        <v>0</v>
      </c>
      <c r="S139" s="15">
        <f t="shared" si="207"/>
        <v>0</v>
      </c>
      <c r="T139"/>
    </row>
    <row r="140" spans="1:20" ht="36" x14ac:dyDescent="0.25">
      <c r="A140" s="61" t="s">
        <v>25</v>
      </c>
      <c r="B140" s="185" t="s">
        <v>85</v>
      </c>
      <c r="C140" s="186">
        <v>97647</v>
      </c>
      <c r="D140" s="47" t="s">
        <v>175</v>
      </c>
      <c r="E140" s="13" t="s">
        <v>49</v>
      </c>
      <c r="F140" s="189">
        <v>3.0599999999999996</v>
      </c>
      <c r="G140" s="14"/>
      <c r="H140" s="14"/>
      <c r="I140" s="14"/>
      <c r="J140" s="14">
        <f t="shared" ref="J140:J146" si="208">ROUND((G140*F140),2)</f>
        <v>0</v>
      </c>
      <c r="K140" s="14">
        <f t="shared" ref="K140:K146" si="209">ROUND((H140*F140),2)</f>
        <v>0</v>
      </c>
      <c r="L140" s="14">
        <f t="shared" ref="L140:L146" si="210">ROUND((K140+J140),2)</f>
        <v>0</v>
      </c>
      <c r="M140" s="14">
        <f t="shared" ref="M140:M146" si="211">ROUND((IF(P140="BDI 1",((1+($S$3/100))*G140),((1+($S$4/100))*G140))),2)</f>
        <v>0</v>
      </c>
      <c r="N140" s="14">
        <f t="shared" ref="N140:N146" si="212">ROUND((IF(P140="BDI 1",((1+($S$3/100))*H140),((1+($S$4/100))*H140))),2)</f>
        <v>0</v>
      </c>
      <c r="O140" s="14">
        <f t="shared" ref="O140:O146" si="213">ROUND((M140+N140),2)</f>
        <v>0</v>
      </c>
      <c r="P140" s="55" t="s">
        <v>93</v>
      </c>
      <c r="Q140" s="14">
        <f t="shared" ref="Q140:Q146" si="214">ROUND(M140*F140,2)</f>
        <v>0</v>
      </c>
      <c r="R140" s="14">
        <f t="shared" ref="R140:R146" si="215">ROUND(N140*F140,2)</f>
        <v>0</v>
      </c>
      <c r="S140" s="15">
        <f t="shared" ref="S140:S146" si="216">ROUND(Q140+R140,2)</f>
        <v>0</v>
      </c>
      <c r="T140"/>
    </row>
    <row r="141" spans="1:20" ht="24" x14ac:dyDescent="0.25">
      <c r="A141" s="61" t="s">
        <v>26</v>
      </c>
      <c r="B141" s="185" t="s">
        <v>85</v>
      </c>
      <c r="C141" s="186">
        <v>97650</v>
      </c>
      <c r="D141" s="47" t="s">
        <v>176</v>
      </c>
      <c r="E141" s="13" t="s">
        <v>49</v>
      </c>
      <c r="F141" s="189">
        <v>3.0599999999999996</v>
      </c>
      <c r="G141" s="14"/>
      <c r="H141" s="14"/>
      <c r="I141" s="14"/>
      <c r="J141" s="14">
        <f t="shared" si="208"/>
        <v>0</v>
      </c>
      <c r="K141" s="14">
        <f t="shared" si="209"/>
        <v>0</v>
      </c>
      <c r="L141" s="14">
        <f t="shared" si="210"/>
        <v>0</v>
      </c>
      <c r="M141" s="14">
        <f t="shared" si="211"/>
        <v>0</v>
      </c>
      <c r="N141" s="14">
        <f t="shared" si="212"/>
        <v>0</v>
      </c>
      <c r="O141" s="14">
        <f t="shared" si="213"/>
        <v>0</v>
      </c>
      <c r="P141" s="55" t="s">
        <v>93</v>
      </c>
      <c r="Q141" s="14">
        <f t="shared" si="214"/>
        <v>0</v>
      </c>
      <c r="R141" s="14">
        <f t="shared" si="215"/>
        <v>0</v>
      </c>
      <c r="S141" s="15">
        <f t="shared" si="216"/>
        <v>0</v>
      </c>
      <c r="T141"/>
    </row>
    <row r="142" spans="1:20" ht="36" x14ac:dyDescent="0.25">
      <c r="A142" s="61" t="s">
        <v>99</v>
      </c>
      <c r="B142" s="185" t="s">
        <v>85</v>
      </c>
      <c r="C142" s="186">
        <v>91341</v>
      </c>
      <c r="D142" s="47" t="s">
        <v>328</v>
      </c>
      <c r="E142" s="13" t="s">
        <v>49</v>
      </c>
      <c r="F142" s="189">
        <v>1.6800000000000002</v>
      </c>
      <c r="G142" s="14"/>
      <c r="H142" s="14"/>
      <c r="I142" s="14"/>
      <c r="J142" s="14">
        <f t="shared" ref="J142:J145" si="217">ROUND((G142*F142),2)</f>
        <v>0</v>
      </c>
      <c r="K142" s="14">
        <f t="shared" ref="K142:K145" si="218">ROUND((H142*F142),2)</f>
        <v>0</v>
      </c>
      <c r="L142" s="14">
        <f t="shared" ref="L142:L145" si="219">ROUND((K142+J142),2)</f>
        <v>0</v>
      </c>
      <c r="M142" s="14">
        <f t="shared" ref="M142:M145" si="220">ROUND((IF(P142="BDI 1",((1+($S$3/100))*G142),((1+($S$4/100))*G142))),2)</f>
        <v>0</v>
      </c>
      <c r="N142" s="14">
        <f t="shared" ref="N142:N145" si="221">ROUND((IF(P142="BDI 1",((1+($S$3/100))*H142),((1+($S$4/100))*H142))),2)</f>
        <v>0</v>
      </c>
      <c r="O142" s="14">
        <f t="shared" ref="O142:O145" si="222">ROUND((M142+N142),2)</f>
        <v>0</v>
      </c>
      <c r="P142" s="55" t="s">
        <v>93</v>
      </c>
      <c r="Q142" s="14">
        <f t="shared" ref="Q142:Q145" si="223">ROUND(M142*F142,2)</f>
        <v>0</v>
      </c>
      <c r="R142" s="14">
        <f t="shared" ref="R142:R145" si="224">ROUND(N142*F142,2)</f>
        <v>0</v>
      </c>
      <c r="S142" s="15">
        <f t="shared" ref="S142:S145" si="225">ROUND(Q142+R142,2)</f>
        <v>0</v>
      </c>
      <c r="T142"/>
    </row>
    <row r="143" spans="1:20" ht="72" x14ac:dyDescent="0.25">
      <c r="A143" s="61" t="s">
        <v>100</v>
      </c>
      <c r="B143" s="185" t="s">
        <v>85</v>
      </c>
      <c r="C143" s="186">
        <v>94559</v>
      </c>
      <c r="D143" s="47" t="s">
        <v>164</v>
      </c>
      <c r="E143" s="13" t="s">
        <v>49</v>
      </c>
      <c r="F143" s="189">
        <v>0.36</v>
      </c>
      <c r="G143" s="14"/>
      <c r="H143" s="14"/>
      <c r="I143" s="14"/>
      <c r="J143" s="14">
        <f t="shared" si="217"/>
        <v>0</v>
      </c>
      <c r="K143" s="14">
        <f t="shared" si="218"/>
        <v>0</v>
      </c>
      <c r="L143" s="14">
        <f t="shared" si="219"/>
        <v>0</v>
      </c>
      <c r="M143" s="14">
        <f t="shared" si="220"/>
        <v>0</v>
      </c>
      <c r="N143" s="14">
        <f t="shared" si="221"/>
        <v>0</v>
      </c>
      <c r="O143" s="14">
        <f t="shared" si="222"/>
        <v>0</v>
      </c>
      <c r="P143" s="55" t="s">
        <v>93</v>
      </c>
      <c r="Q143" s="14">
        <f t="shared" si="223"/>
        <v>0</v>
      </c>
      <c r="R143" s="14">
        <f t="shared" si="224"/>
        <v>0</v>
      </c>
      <c r="S143" s="15">
        <f t="shared" si="225"/>
        <v>0</v>
      </c>
      <c r="T143"/>
    </row>
    <row r="144" spans="1:20" ht="24" x14ac:dyDescent="0.25">
      <c r="A144" s="61" t="s">
        <v>101</v>
      </c>
      <c r="B144" s="185" t="s">
        <v>85</v>
      </c>
      <c r="C144" s="186">
        <v>102170</v>
      </c>
      <c r="D144" s="47" t="s">
        <v>334</v>
      </c>
      <c r="E144" s="13" t="s">
        <v>49</v>
      </c>
      <c r="F144" s="189">
        <v>0.36</v>
      </c>
      <c r="G144" s="14"/>
      <c r="H144" s="14"/>
      <c r="I144" s="14"/>
      <c r="J144" s="14">
        <f t="shared" ref="J144" si="226">ROUND((G144*F144),2)</f>
        <v>0</v>
      </c>
      <c r="K144" s="14">
        <f t="shared" ref="K144" si="227">ROUND((H144*F144),2)</f>
        <v>0</v>
      </c>
      <c r="L144" s="14">
        <f t="shared" ref="L144" si="228">ROUND((K144+J144),2)</f>
        <v>0</v>
      </c>
      <c r="M144" s="14">
        <f t="shared" ref="M144" si="229">ROUND((IF(P144="BDI 1",((1+($S$3/100))*G144),((1+($S$4/100))*G144))),2)</f>
        <v>0</v>
      </c>
      <c r="N144" s="14">
        <f t="shared" ref="N144" si="230">ROUND((IF(P144="BDI 1",((1+($S$3/100))*H144),((1+($S$4/100))*H144))),2)</f>
        <v>0</v>
      </c>
      <c r="O144" s="14">
        <f t="shared" ref="O144" si="231">ROUND((M144+N144),2)</f>
        <v>0</v>
      </c>
      <c r="P144" s="55" t="s">
        <v>93</v>
      </c>
      <c r="Q144" s="14">
        <f t="shared" ref="Q144" si="232">ROUND(M144*F144,2)</f>
        <v>0</v>
      </c>
      <c r="R144" s="14">
        <f t="shared" ref="R144" si="233">ROUND(N144*F144,2)</f>
        <v>0</v>
      </c>
      <c r="S144" s="15">
        <f t="shared" ref="S144" si="234">ROUND(Q144+R144,2)</f>
        <v>0</v>
      </c>
      <c r="T144"/>
    </row>
    <row r="145" spans="1:20" ht="48" x14ac:dyDescent="0.25">
      <c r="A145" s="61" t="s">
        <v>102</v>
      </c>
      <c r="B145" s="185" t="s">
        <v>85</v>
      </c>
      <c r="C145" s="186">
        <v>87905</v>
      </c>
      <c r="D145" s="47" t="s">
        <v>152</v>
      </c>
      <c r="E145" s="13" t="s">
        <v>49</v>
      </c>
      <c r="F145" s="189">
        <v>16.007999999999999</v>
      </c>
      <c r="G145" s="14"/>
      <c r="H145" s="14"/>
      <c r="I145" s="14"/>
      <c r="J145" s="14">
        <f t="shared" si="217"/>
        <v>0</v>
      </c>
      <c r="K145" s="14">
        <f t="shared" si="218"/>
        <v>0</v>
      </c>
      <c r="L145" s="14">
        <f t="shared" si="219"/>
        <v>0</v>
      </c>
      <c r="M145" s="14">
        <f t="shared" si="220"/>
        <v>0</v>
      </c>
      <c r="N145" s="14">
        <f t="shared" si="221"/>
        <v>0</v>
      </c>
      <c r="O145" s="14">
        <f t="shared" si="222"/>
        <v>0</v>
      </c>
      <c r="P145" s="55" t="s">
        <v>93</v>
      </c>
      <c r="Q145" s="14">
        <f t="shared" si="223"/>
        <v>0</v>
      </c>
      <c r="R145" s="14">
        <f t="shared" si="224"/>
        <v>0</v>
      </c>
      <c r="S145" s="15">
        <f t="shared" si="225"/>
        <v>0</v>
      </c>
      <c r="T145"/>
    </row>
    <row r="146" spans="1:20" ht="48" x14ac:dyDescent="0.25">
      <c r="A146" s="61" t="s">
        <v>38</v>
      </c>
      <c r="B146" s="185" t="s">
        <v>85</v>
      </c>
      <c r="C146" s="186">
        <v>87777</v>
      </c>
      <c r="D146" s="47" t="s">
        <v>110</v>
      </c>
      <c r="E146" s="13" t="s">
        <v>49</v>
      </c>
      <c r="F146" s="189">
        <v>16.007999999999999</v>
      </c>
      <c r="G146" s="14"/>
      <c r="H146" s="14"/>
      <c r="I146" s="14"/>
      <c r="J146" s="14">
        <f t="shared" si="208"/>
        <v>0</v>
      </c>
      <c r="K146" s="14">
        <f t="shared" si="209"/>
        <v>0</v>
      </c>
      <c r="L146" s="14">
        <f t="shared" si="210"/>
        <v>0</v>
      </c>
      <c r="M146" s="14">
        <f t="shared" si="211"/>
        <v>0</v>
      </c>
      <c r="N146" s="14">
        <f t="shared" si="212"/>
        <v>0</v>
      </c>
      <c r="O146" s="14">
        <f t="shared" si="213"/>
        <v>0</v>
      </c>
      <c r="P146" s="183" t="s">
        <v>93</v>
      </c>
      <c r="Q146" s="14">
        <f t="shared" si="214"/>
        <v>0</v>
      </c>
      <c r="R146" s="14">
        <f t="shared" si="215"/>
        <v>0</v>
      </c>
      <c r="S146" s="15">
        <f t="shared" si="216"/>
        <v>0</v>
      </c>
      <c r="T146"/>
    </row>
    <row r="147" spans="1:20" s="178" customFormat="1" ht="24" x14ac:dyDescent="0.25">
      <c r="A147" s="182" t="s">
        <v>301</v>
      </c>
      <c r="B147" s="185" t="s">
        <v>85</v>
      </c>
      <c r="C147" s="186">
        <v>88485</v>
      </c>
      <c r="D147" s="47" t="s">
        <v>154</v>
      </c>
      <c r="E147" s="179" t="s">
        <v>49</v>
      </c>
      <c r="F147" s="189">
        <v>16.007999999999999</v>
      </c>
      <c r="G147" s="180"/>
      <c r="H147" s="180"/>
      <c r="I147" s="180"/>
      <c r="J147" s="180">
        <f t="shared" ref="J147:J163" si="235">ROUND((G147*F147),2)</f>
        <v>0</v>
      </c>
      <c r="K147" s="180">
        <f t="shared" ref="K147:K163" si="236">ROUND((H147*F147),2)</f>
        <v>0</v>
      </c>
      <c r="L147" s="180">
        <f t="shared" ref="L147:L163" si="237">ROUND((K147+J147),2)</f>
        <v>0</v>
      </c>
      <c r="M147" s="180">
        <f t="shared" ref="M147:M163" si="238">ROUND((IF(P147="BDI 1",((1+($S$3/100))*G147),((1+($S$4/100))*G147))),2)</f>
        <v>0</v>
      </c>
      <c r="N147" s="180">
        <f t="shared" ref="N147:N163" si="239">ROUND((IF(P147="BDI 1",((1+($S$3/100))*H147),((1+($S$4/100))*H147))),2)</f>
        <v>0</v>
      </c>
      <c r="O147" s="180">
        <f t="shared" ref="O147:O163" si="240">ROUND((M147+N147),2)</f>
        <v>0</v>
      </c>
      <c r="P147" s="183" t="s">
        <v>93</v>
      </c>
      <c r="Q147" s="180">
        <f t="shared" ref="Q147:Q163" si="241">ROUND(M147*F147,2)</f>
        <v>0</v>
      </c>
      <c r="R147" s="180">
        <f t="shared" ref="R147:R163" si="242">ROUND(N147*F147,2)</f>
        <v>0</v>
      </c>
      <c r="S147" s="184">
        <f t="shared" ref="S147:S163" si="243">ROUND(Q147+R147,2)</f>
        <v>0</v>
      </c>
    </row>
    <row r="148" spans="1:20" s="178" customFormat="1" ht="24" x14ac:dyDescent="0.25">
      <c r="A148" s="182" t="s">
        <v>302</v>
      </c>
      <c r="B148" s="185" t="s">
        <v>85</v>
      </c>
      <c r="C148" s="186">
        <v>104642</v>
      </c>
      <c r="D148" s="47" t="s">
        <v>196</v>
      </c>
      <c r="E148" s="179" t="s">
        <v>49</v>
      </c>
      <c r="F148" s="189">
        <v>16.007999999999999</v>
      </c>
      <c r="G148" s="180"/>
      <c r="H148" s="180"/>
      <c r="I148" s="180"/>
      <c r="J148" s="180">
        <f t="shared" si="235"/>
        <v>0</v>
      </c>
      <c r="K148" s="180">
        <f t="shared" si="236"/>
        <v>0</v>
      </c>
      <c r="L148" s="180">
        <f t="shared" si="237"/>
        <v>0</v>
      </c>
      <c r="M148" s="180">
        <f t="shared" si="238"/>
        <v>0</v>
      </c>
      <c r="N148" s="180">
        <f t="shared" si="239"/>
        <v>0</v>
      </c>
      <c r="O148" s="180">
        <f t="shared" si="240"/>
        <v>0</v>
      </c>
      <c r="P148" s="183" t="s">
        <v>93</v>
      </c>
      <c r="Q148" s="180">
        <f t="shared" si="241"/>
        <v>0</v>
      </c>
      <c r="R148" s="180">
        <f t="shared" si="242"/>
        <v>0</v>
      </c>
      <c r="S148" s="184">
        <f t="shared" si="243"/>
        <v>0</v>
      </c>
    </row>
    <row r="149" spans="1:20" s="178" customFormat="1" ht="48" x14ac:dyDescent="0.25">
      <c r="A149" s="182" t="s">
        <v>303</v>
      </c>
      <c r="B149" s="185" t="s">
        <v>85</v>
      </c>
      <c r="C149" s="186">
        <v>92543</v>
      </c>
      <c r="D149" s="47" t="s">
        <v>329</v>
      </c>
      <c r="E149" s="179" t="s">
        <v>49</v>
      </c>
      <c r="F149" s="189">
        <v>3.0599999999999996</v>
      </c>
      <c r="G149" s="180"/>
      <c r="H149" s="180"/>
      <c r="I149" s="180"/>
      <c r="J149" s="180">
        <f t="shared" si="235"/>
        <v>0</v>
      </c>
      <c r="K149" s="180">
        <f t="shared" si="236"/>
        <v>0</v>
      </c>
      <c r="L149" s="180">
        <f t="shared" si="237"/>
        <v>0</v>
      </c>
      <c r="M149" s="180">
        <f t="shared" si="238"/>
        <v>0</v>
      </c>
      <c r="N149" s="180">
        <f t="shared" si="239"/>
        <v>0</v>
      </c>
      <c r="O149" s="180">
        <f t="shared" si="240"/>
        <v>0</v>
      </c>
      <c r="P149" s="183" t="s">
        <v>93</v>
      </c>
      <c r="Q149" s="180">
        <f t="shared" si="241"/>
        <v>0</v>
      </c>
      <c r="R149" s="180">
        <f t="shared" si="242"/>
        <v>0</v>
      </c>
      <c r="S149" s="184">
        <f t="shared" si="243"/>
        <v>0</v>
      </c>
    </row>
    <row r="150" spans="1:20" s="178" customFormat="1" ht="48" x14ac:dyDescent="0.25">
      <c r="A150" s="182" t="s">
        <v>304</v>
      </c>
      <c r="B150" s="185" t="s">
        <v>85</v>
      </c>
      <c r="C150" s="186">
        <v>94210</v>
      </c>
      <c r="D150" s="47" t="s">
        <v>78</v>
      </c>
      <c r="E150" s="179" t="s">
        <v>49</v>
      </c>
      <c r="F150" s="189">
        <v>3.0599999999999996</v>
      </c>
      <c r="G150" s="180"/>
      <c r="H150" s="180"/>
      <c r="I150" s="180"/>
      <c r="J150" s="180">
        <f t="shared" si="235"/>
        <v>0</v>
      </c>
      <c r="K150" s="180">
        <f t="shared" si="236"/>
        <v>0</v>
      </c>
      <c r="L150" s="180">
        <f t="shared" si="237"/>
        <v>0</v>
      </c>
      <c r="M150" s="180">
        <f t="shared" si="238"/>
        <v>0</v>
      </c>
      <c r="N150" s="180">
        <f t="shared" si="239"/>
        <v>0</v>
      </c>
      <c r="O150" s="180">
        <f t="shared" si="240"/>
        <v>0</v>
      </c>
      <c r="P150" s="183" t="s">
        <v>93</v>
      </c>
      <c r="Q150" s="180">
        <f t="shared" si="241"/>
        <v>0</v>
      </c>
      <c r="R150" s="180">
        <f t="shared" si="242"/>
        <v>0</v>
      </c>
      <c r="S150" s="184">
        <f t="shared" si="243"/>
        <v>0</v>
      </c>
    </row>
    <row r="151" spans="1:20" s="178" customFormat="1" ht="24" x14ac:dyDescent="0.25">
      <c r="A151" s="182" t="s">
        <v>305</v>
      </c>
      <c r="B151" s="185" t="s">
        <v>85</v>
      </c>
      <c r="C151" s="186">
        <v>86888</v>
      </c>
      <c r="D151" s="47" t="s">
        <v>64</v>
      </c>
      <c r="E151" s="179" t="s">
        <v>48</v>
      </c>
      <c r="F151" s="189">
        <v>1</v>
      </c>
      <c r="G151" s="180"/>
      <c r="H151" s="180"/>
      <c r="I151" s="180"/>
      <c r="J151" s="180">
        <f t="shared" si="235"/>
        <v>0</v>
      </c>
      <c r="K151" s="180">
        <f t="shared" si="236"/>
        <v>0</v>
      </c>
      <c r="L151" s="180">
        <f t="shared" si="237"/>
        <v>0</v>
      </c>
      <c r="M151" s="180">
        <f t="shared" si="238"/>
        <v>0</v>
      </c>
      <c r="N151" s="180">
        <f t="shared" si="239"/>
        <v>0</v>
      </c>
      <c r="O151" s="180">
        <f t="shared" si="240"/>
        <v>0</v>
      </c>
      <c r="P151" s="183" t="s">
        <v>93</v>
      </c>
      <c r="Q151" s="180">
        <f t="shared" si="241"/>
        <v>0</v>
      </c>
      <c r="R151" s="180">
        <f t="shared" si="242"/>
        <v>0</v>
      </c>
      <c r="S151" s="184">
        <f t="shared" si="243"/>
        <v>0</v>
      </c>
    </row>
    <row r="152" spans="1:20" s="178" customFormat="1" ht="60" x14ac:dyDescent="0.25">
      <c r="A152" s="182" t="s">
        <v>306</v>
      </c>
      <c r="B152" s="185" t="s">
        <v>85</v>
      </c>
      <c r="C152" s="186">
        <v>86943</v>
      </c>
      <c r="D152" s="47" t="s">
        <v>65</v>
      </c>
      <c r="E152" s="179" t="s">
        <v>48</v>
      </c>
      <c r="F152" s="189">
        <v>1</v>
      </c>
      <c r="G152" s="180"/>
      <c r="H152" s="180"/>
      <c r="I152" s="180"/>
      <c r="J152" s="180">
        <f t="shared" si="235"/>
        <v>0</v>
      </c>
      <c r="K152" s="180">
        <f t="shared" si="236"/>
        <v>0</v>
      </c>
      <c r="L152" s="180">
        <f t="shared" si="237"/>
        <v>0</v>
      </c>
      <c r="M152" s="180">
        <f t="shared" si="238"/>
        <v>0</v>
      </c>
      <c r="N152" s="180">
        <f t="shared" si="239"/>
        <v>0</v>
      </c>
      <c r="O152" s="180">
        <f t="shared" si="240"/>
        <v>0</v>
      </c>
      <c r="P152" s="183" t="s">
        <v>93</v>
      </c>
      <c r="Q152" s="180">
        <f t="shared" si="241"/>
        <v>0</v>
      </c>
      <c r="R152" s="180">
        <f t="shared" si="242"/>
        <v>0</v>
      </c>
      <c r="S152" s="184">
        <f t="shared" si="243"/>
        <v>0</v>
      </c>
    </row>
    <row r="153" spans="1:20" s="178" customFormat="1" ht="36" x14ac:dyDescent="0.25">
      <c r="A153" s="182" t="s">
        <v>307</v>
      </c>
      <c r="B153" s="185" t="s">
        <v>85</v>
      </c>
      <c r="C153" s="186">
        <v>89800</v>
      </c>
      <c r="D153" s="47" t="s">
        <v>113</v>
      </c>
      <c r="E153" s="179" t="s">
        <v>52</v>
      </c>
      <c r="F153" s="189">
        <v>2.5</v>
      </c>
      <c r="G153" s="180"/>
      <c r="H153" s="180"/>
      <c r="I153" s="180"/>
      <c r="J153" s="180">
        <f t="shared" si="235"/>
        <v>0</v>
      </c>
      <c r="K153" s="180">
        <f t="shared" si="236"/>
        <v>0</v>
      </c>
      <c r="L153" s="180">
        <f t="shared" si="237"/>
        <v>0</v>
      </c>
      <c r="M153" s="180">
        <f t="shared" si="238"/>
        <v>0</v>
      </c>
      <c r="N153" s="180">
        <f t="shared" si="239"/>
        <v>0</v>
      </c>
      <c r="O153" s="180">
        <f t="shared" si="240"/>
        <v>0</v>
      </c>
      <c r="P153" s="183" t="s">
        <v>93</v>
      </c>
      <c r="Q153" s="180">
        <f t="shared" si="241"/>
        <v>0</v>
      </c>
      <c r="R153" s="180">
        <f t="shared" si="242"/>
        <v>0</v>
      </c>
      <c r="S153" s="184">
        <f t="shared" si="243"/>
        <v>0</v>
      </c>
    </row>
    <row r="154" spans="1:20" s="178" customFormat="1" ht="36" x14ac:dyDescent="0.25">
      <c r="A154" s="182" t="s">
        <v>308</v>
      </c>
      <c r="B154" s="185" t="s">
        <v>85</v>
      </c>
      <c r="C154" s="186">
        <v>89712</v>
      </c>
      <c r="D154" s="47" t="s">
        <v>112</v>
      </c>
      <c r="E154" s="179" t="s">
        <v>52</v>
      </c>
      <c r="F154" s="189">
        <v>2.37</v>
      </c>
      <c r="G154" s="180"/>
      <c r="H154" s="180"/>
      <c r="I154" s="180"/>
      <c r="J154" s="180">
        <f t="shared" si="235"/>
        <v>0</v>
      </c>
      <c r="K154" s="180">
        <f t="shared" si="236"/>
        <v>0</v>
      </c>
      <c r="L154" s="180">
        <f t="shared" si="237"/>
        <v>0</v>
      </c>
      <c r="M154" s="180">
        <f t="shared" si="238"/>
        <v>0</v>
      </c>
      <c r="N154" s="180">
        <f t="shared" si="239"/>
        <v>0</v>
      </c>
      <c r="O154" s="180">
        <f t="shared" si="240"/>
        <v>0</v>
      </c>
      <c r="P154" s="183" t="s">
        <v>93</v>
      </c>
      <c r="Q154" s="180">
        <f t="shared" si="241"/>
        <v>0</v>
      </c>
      <c r="R154" s="180">
        <f t="shared" si="242"/>
        <v>0</v>
      </c>
      <c r="S154" s="184">
        <f t="shared" si="243"/>
        <v>0</v>
      </c>
    </row>
    <row r="155" spans="1:20" s="178" customFormat="1" ht="36" x14ac:dyDescent="0.25">
      <c r="A155" s="182" t="s">
        <v>309</v>
      </c>
      <c r="B155" s="185" t="s">
        <v>85</v>
      </c>
      <c r="C155" s="186">
        <v>89402</v>
      </c>
      <c r="D155" s="47" t="s">
        <v>155</v>
      </c>
      <c r="E155" s="179" t="s">
        <v>52</v>
      </c>
      <c r="F155" s="189">
        <v>2</v>
      </c>
      <c r="G155" s="180"/>
      <c r="H155" s="180"/>
      <c r="I155" s="180"/>
      <c r="J155" s="180">
        <f t="shared" si="235"/>
        <v>0</v>
      </c>
      <c r="K155" s="180">
        <f t="shared" si="236"/>
        <v>0</v>
      </c>
      <c r="L155" s="180">
        <f t="shared" si="237"/>
        <v>0</v>
      </c>
      <c r="M155" s="180">
        <f t="shared" si="238"/>
        <v>0</v>
      </c>
      <c r="N155" s="180">
        <f t="shared" si="239"/>
        <v>0</v>
      </c>
      <c r="O155" s="180">
        <f t="shared" si="240"/>
        <v>0</v>
      </c>
      <c r="P155" s="183" t="s">
        <v>93</v>
      </c>
      <c r="Q155" s="180">
        <f t="shared" si="241"/>
        <v>0</v>
      </c>
      <c r="R155" s="180">
        <f t="shared" si="242"/>
        <v>0</v>
      </c>
      <c r="S155" s="184">
        <f t="shared" si="243"/>
        <v>0</v>
      </c>
    </row>
    <row r="156" spans="1:20" s="178" customFormat="1" ht="36" x14ac:dyDescent="0.25">
      <c r="A156" s="182" t="s">
        <v>310</v>
      </c>
      <c r="B156" s="185" t="s">
        <v>85</v>
      </c>
      <c r="C156" s="186">
        <v>96486</v>
      </c>
      <c r="D156" s="47" t="s">
        <v>166</v>
      </c>
      <c r="E156" s="179" t="s">
        <v>49</v>
      </c>
      <c r="F156" s="189">
        <v>2.0249999999999999</v>
      </c>
      <c r="G156" s="180"/>
      <c r="H156" s="180"/>
      <c r="I156" s="180"/>
      <c r="J156" s="180">
        <f t="shared" si="235"/>
        <v>0</v>
      </c>
      <c r="K156" s="180">
        <f t="shared" si="236"/>
        <v>0</v>
      </c>
      <c r="L156" s="180">
        <f t="shared" si="237"/>
        <v>0</v>
      </c>
      <c r="M156" s="180">
        <f t="shared" si="238"/>
        <v>0</v>
      </c>
      <c r="N156" s="180">
        <f t="shared" si="239"/>
        <v>0</v>
      </c>
      <c r="O156" s="180">
        <f t="shared" si="240"/>
        <v>0</v>
      </c>
      <c r="P156" s="183" t="s">
        <v>93</v>
      </c>
      <c r="Q156" s="180">
        <f t="shared" si="241"/>
        <v>0</v>
      </c>
      <c r="R156" s="180">
        <f t="shared" si="242"/>
        <v>0</v>
      </c>
      <c r="S156" s="184">
        <f t="shared" si="243"/>
        <v>0</v>
      </c>
    </row>
    <row r="157" spans="1:20" s="178" customFormat="1" ht="24" x14ac:dyDescent="0.25">
      <c r="A157" s="182" t="s">
        <v>311</v>
      </c>
      <c r="B157" s="185" t="s">
        <v>85</v>
      </c>
      <c r="C157" s="186">
        <v>97663</v>
      </c>
      <c r="D157" s="47" t="s">
        <v>177</v>
      </c>
      <c r="E157" s="179" t="s">
        <v>48</v>
      </c>
      <c r="F157" s="189">
        <v>2</v>
      </c>
      <c r="G157" s="180"/>
      <c r="H157" s="180"/>
      <c r="I157" s="180"/>
      <c r="J157" s="180">
        <f t="shared" si="235"/>
        <v>0</v>
      </c>
      <c r="K157" s="180">
        <f t="shared" si="236"/>
        <v>0</v>
      </c>
      <c r="L157" s="180">
        <f t="shared" si="237"/>
        <v>0</v>
      </c>
      <c r="M157" s="180">
        <f t="shared" si="238"/>
        <v>0</v>
      </c>
      <c r="N157" s="180">
        <f t="shared" si="239"/>
        <v>0</v>
      </c>
      <c r="O157" s="180">
        <f t="shared" si="240"/>
        <v>0</v>
      </c>
      <c r="P157" s="183" t="s">
        <v>93</v>
      </c>
      <c r="Q157" s="180">
        <f t="shared" si="241"/>
        <v>0</v>
      </c>
      <c r="R157" s="180">
        <f t="shared" si="242"/>
        <v>0</v>
      </c>
      <c r="S157" s="184">
        <f t="shared" si="243"/>
        <v>0</v>
      </c>
    </row>
    <row r="158" spans="1:20" s="178" customFormat="1" ht="24" x14ac:dyDescent="0.25">
      <c r="A158" s="182" t="s">
        <v>312</v>
      </c>
      <c r="B158" s="185" t="s">
        <v>85</v>
      </c>
      <c r="C158" s="186">
        <v>97633</v>
      </c>
      <c r="D158" s="47" t="s">
        <v>172</v>
      </c>
      <c r="E158" s="179" t="s">
        <v>49</v>
      </c>
      <c r="F158" s="189">
        <v>7.5450000000000008</v>
      </c>
      <c r="G158" s="180"/>
      <c r="H158" s="180"/>
      <c r="I158" s="180"/>
      <c r="J158" s="180">
        <f t="shared" si="235"/>
        <v>0</v>
      </c>
      <c r="K158" s="180">
        <f t="shared" si="236"/>
        <v>0</v>
      </c>
      <c r="L158" s="180">
        <f t="shared" si="237"/>
        <v>0</v>
      </c>
      <c r="M158" s="180">
        <f t="shared" si="238"/>
        <v>0</v>
      </c>
      <c r="N158" s="180">
        <f t="shared" si="239"/>
        <v>0</v>
      </c>
      <c r="O158" s="180">
        <f t="shared" si="240"/>
        <v>0</v>
      </c>
      <c r="P158" s="183" t="s">
        <v>93</v>
      </c>
      <c r="Q158" s="180">
        <f t="shared" si="241"/>
        <v>0</v>
      </c>
      <c r="R158" s="180">
        <f t="shared" si="242"/>
        <v>0</v>
      </c>
      <c r="S158" s="184">
        <f t="shared" si="243"/>
        <v>0</v>
      </c>
    </row>
    <row r="159" spans="1:20" s="178" customFormat="1" ht="36" x14ac:dyDescent="0.25">
      <c r="A159" s="182" t="s">
        <v>313</v>
      </c>
      <c r="B159" s="185" t="s">
        <v>85</v>
      </c>
      <c r="C159" s="186">
        <v>87250</v>
      </c>
      <c r="D159" s="47" t="s">
        <v>149</v>
      </c>
      <c r="E159" s="179" t="s">
        <v>49</v>
      </c>
      <c r="F159" s="189">
        <v>2.0249999999999999</v>
      </c>
      <c r="G159" s="180"/>
      <c r="H159" s="180"/>
      <c r="I159" s="180"/>
      <c r="J159" s="180">
        <f t="shared" si="235"/>
        <v>0</v>
      </c>
      <c r="K159" s="180">
        <f t="shared" si="236"/>
        <v>0</v>
      </c>
      <c r="L159" s="180">
        <f t="shared" si="237"/>
        <v>0</v>
      </c>
      <c r="M159" s="180">
        <f t="shared" si="238"/>
        <v>0</v>
      </c>
      <c r="N159" s="180">
        <f t="shared" si="239"/>
        <v>0</v>
      </c>
      <c r="O159" s="180">
        <f t="shared" si="240"/>
        <v>0</v>
      </c>
      <c r="P159" s="183" t="s">
        <v>93</v>
      </c>
      <c r="Q159" s="180">
        <f t="shared" si="241"/>
        <v>0</v>
      </c>
      <c r="R159" s="180">
        <f t="shared" si="242"/>
        <v>0</v>
      </c>
      <c r="S159" s="184">
        <f t="shared" si="243"/>
        <v>0</v>
      </c>
    </row>
    <row r="160" spans="1:20" s="178" customFormat="1" ht="36" x14ac:dyDescent="0.25">
      <c r="A160" s="182" t="s">
        <v>314</v>
      </c>
      <c r="B160" s="185" t="s">
        <v>85</v>
      </c>
      <c r="C160" s="186">
        <v>87273</v>
      </c>
      <c r="D160" s="47" t="s">
        <v>150</v>
      </c>
      <c r="E160" s="179" t="s">
        <v>49</v>
      </c>
      <c r="F160" s="189">
        <v>5.52</v>
      </c>
      <c r="G160" s="180"/>
      <c r="H160" s="180"/>
      <c r="I160" s="180"/>
      <c r="J160" s="180">
        <f t="shared" si="235"/>
        <v>0</v>
      </c>
      <c r="K160" s="180">
        <f t="shared" si="236"/>
        <v>0</v>
      </c>
      <c r="L160" s="180">
        <f t="shared" si="237"/>
        <v>0</v>
      </c>
      <c r="M160" s="180">
        <f t="shared" si="238"/>
        <v>0</v>
      </c>
      <c r="N160" s="180">
        <f t="shared" si="239"/>
        <v>0</v>
      </c>
      <c r="O160" s="180">
        <f t="shared" si="240"/>
        <v>0</v>
      </c>
      <c r="P160" s="183" t="s">
        <v>93</v>
      </c>
      <c r="Q160" s="180">
        <f t="shared" si="241"/>
        <v>0</v>
      </c>
      <c r="R160" s="180">
        <f t="shared" si="242"/>
        <v>0</v>
      </c>
      <c r="S160" s="184">
        <f t="shared" si="243"/>
        <v>0</v>
      </c>
    </row>
    <row r="161" spans="1:20" s="178" customFormat="1" ht="24" x14ac:dyDescent="0.25">
      <c r="A161" s="182" t="s">
        <v>315</v>
      </c>
      <c r="B161" s="185" t="s">
        <v>85</v>
      </c>
      <c r="C161" s="186">
        <v>103782</v>
      </c>
      <c r="D161" s="47" t="s">
        <v>194</v>
      </c>
      <c r="E161" s="179" t="s">
        <v>48</v>
      </c>
      <c r="F161" s="189">
        <v>1</v>
      </c>
      <c r="G161" s="180"/>
      <c r="H161" s="180"/>
      <c r="I161" s="180"/>
      <c r="J161" s="180">
        <f t="shared" si="235"/>
        <v>0</v>
      </c>
      <c r="K161" s="180">
        <f t="shared" si="236"/>
        <v>0</v>
      </c>
      <c r="L161" s="180">
        <f t="shared" si="237"/>
        <v>0</v>
      </c>
      <c r="M161" s="180">
        <f t="shared" si="238"/>
        <v>0</v>
      </c>
      <c r="N161" s="180">
        <f t="shared" si="239"/>
        <v>0</v>
      </c>
      <c r="O161" s="180">
        <f t="shared" si="240"/>
        <v>0</v>
      </c>
      <c r="P161" s="183" t="s">
        <v>93</v>
      </c>
      <c r="Q161" s="180">
        <f t="shared" si="241"/>
        <v>0</v>
      </c>
      <c r="R161" s="180">
        <f t="shared" si="242"/>
        <v>0</v>
      </c>
      <c r="S161" s="184">
        <f t="shared" si="243"/>
        <v>0</v>
      </c>
    </row>
    <row r="162" spans="1:20" s="178" customFormat="1" ht="36" x14ac:dyDescent="0.25">
      <c r="A162" s="182" t="s">
        <v>316</v>
      </c>
      <c r="B162" s="185" t="s">
        <v>85</v>
      </c>
      <c r="C162" s="186">
        <v>91953</v>
      </c>
      <c r="D162" s="47" t="s">
        <v>160</v>
      </c>
      <c r="E162" s="179" t="s">
        <v>48</v>
      </c>
      <c r="F162" s="189">
        <v>1</v>
      </c>
      <c r="G162" s="180"/>
      <c r="H162" s="180"/>
      <c r="I162" s="180"/>
      <c r="J162" s="180">
        <f t="shared" si="235"/>
        <v>0</v>
      </c>
      <c r="K162" s="180">
        <f t="shared" si="236"/>
        <v>0</v>
      </c>
      <c r="L162" s="180">
        <f t="shared" si="237"/>
        <v>0</v>
      </c>
      <c r="M162" s="180">
        <f t="shared" si="238"/>
        <v>0</v>
      </c>
      <c r="N162" s="180">
        <f t="shared" si="239"/>
        <v>0</v>
      </c>
      <c r="O162" s="180">
        <f t="shared" si="240"/>
        <v>0</v>
      </c>
      <c r="P162" s="183" t="s">
        <v>93</v>
      </c>
      <c r="Q162" s="180">
        <f t="shared" si="241"/>
        <v>0</v>
      </c>
      <c r="R162" s="180">
        <f t="shared" si="242"/>
        <v>0</v>
      </c>
      <c r="S162" s="184">
        <f t="shared" si="243"/>
        <v>0</v>
      </c>
    </row>
    <row r="163" spans="1:20" s="178" customFormat="1" ht="36" x14ac:dyDescent="0.25">
      <c r="A163" s="182" t="s">
        <v>317</v>
      </c>
      <c r="B163" s="185" t="s">
        <v>85</v>
      </c>
      <c r="C163" s="186">
        <v>91927</v>
      </c>
      <c r="D163" s="47" t="s">
        <v>157</v>
      </c>
      <c r="E163" s="179" t="s">
        <v>52</v>
      </c>
      <c r="F163" s="189">
        <v>250</v>
      </c>
      <c r="G163" s="180"/>
      <c r="H163" s="180"/>
      <c r="I163" s="180"/>
      <c r="J163" s="180">
        <f t="shared" si="235"/>
        <v>0</v>
      </c>
      <c r="K163" s="180">
        <f t="shared" si="236"/>
        <v>0</v>
      </c>
      <c r="L163" s="180">
        <f t="shared" si="237"/>
        <v>0</v>
      </c>
      <c r="M163" s="180">
        <f t="shared" si="238"/>
        <v>0</v>
      </c>
      <c r="N163" s="180">
        <f t="shared" si="239"/>
        <v>0</v>
      </c>
      <c r="O163" s="180">
        <f t="shared" si="240"/>
        <v>0</v>
      </c>
      <c r="P163" s="183" t="s">
        <v>93</v>
      </c>
      <c r="Q163" s="180">
        <f t="shared" si="241"/>
        <v>0</v>
      </c>
      <c r="R163" s="180">
        <f t="shared" si="242"/>
        <v>0</v>
      </c>
      <c r="S163" s="184">
        <f t="shared" si="243"/>
        <v>0</v>
      </c>
    </row>
    <row r="164" spans="1:20" x14ac:dyDescent="0.25">
      <c r="A164" s="27"/>
      <c r="B164" s="27"/>
      <c r="C164" s="17"/>
      <c r="D164" s="45"/>
      <c r="E164" s="17"/>
      <c r="F164" s="18"/>
      <c r="G164" s="22"/>
      <c r="H164" s="22"/>
      <c r="I164" s="22"/>
      <c r="J164" s="22"/>
      <c r="K164" s="22"/>
      <c r="L164" s="22"/>
      <c r="M164" s="20"/>
      <c r="N164" s="20"/>
      <c r="O164" s="20"/>
      <c r="P164" s="20"/>
      <c r="Q164" s="20"/>
      <c r="R164" s="20"/>
      <c r="S164" s="21"/>
      <c r="T164"/>
    </row>
    <row r="165" spans="1:20" x14ac:dyDescent="0.25">
      <c r="A165" s="56">
        <v>9</v>
      </c>
      <c r="B165" s="57"/>
      <c r="C165" s="58"/>
      <c r="D165" s="191" t="s">
        <v>319</v>
      </c>
      <c r="E165" s="59"/>
      <c r="F165" s="60"/>
      <c r="G165" s="62"/>
      <c r="H165" s="62"/>
      <c r="I165" s="62"/>
      <c r="J165" s="62">
        <f>ROUND(SUM(J166:J177),2)</f>
        <v>0</v>
      </c>
      <c r="K165" s="210">
        <f t="shared" ref="K165:L165" si="244">ROUND(SUM(K166:K177),2)</f>
        <v>0</v>
      </c>
      <c r="L165" s="210">
        <f t="shared" si="244"/>
        <v>0</v>
      </c>
      <c r="M165" s="62"/>
      <c r="N165" s="62"/>
      <c r="O165" s="62"/>
      <c r="P165" s="62"/>
      <c r="Q165" s="62">
        <f>ROUND((SUM(Q166:Q177)),2)</f>
        <v>0</v>
      </c>
      <c r="R165" s="200">
        <f t="shared" ref="R165:S165" si="245">ROUND((SUM(R166:R177)),2)</f>
        <v>0</v>
      </c>
      <c r="S165" s="200">
        <f t="shared" si="245"/>
        <v>0</v>
      </c>
      <c r="T165"/>
    </row>
    <row r="166" spans="1:20" ht="36" x14ac:dyDescent="0.25">
      <c r="A166" s="61" t="s">
        <v>39</v>
      </c>
      <c r="B166" s="197" t="s">
        <v>85</v>
      </c>
      <c r="C166" s="198">
        <v>91341</v>
      </c>
      <c r="D166" s="47" t="s">
        <v>328</v>
      </c>
      <c r="E166" s="13" t="s">
        <v>49</v>
      </c>
      <c r="F166" s="201">
        <v>1.6800000000000002</v>
      </c>
      <c r="G166" s="14"/>
      <c r="H166" s="14"/>
      <c r="I166" s="14"/>
      <c r="J166" s="14">
        <f t="shared" ref="J166:J169" si="246">ROUND((G166*F166),2)</f>
        <v>0</v>
      </c>
      <c r="K166" s="14">
        <f t="shared" ref="K166:K169" si="247">ROUND((H166*F166),2)</f>
        <v>0</v>
      </c>
      <c r="L166" s="14">
        <f t="shared" ref="L166:L169" si="248">ROUND((K166+J166),2)</f>
        <v>0</v>
      </c>
      <c r="M166" s="14">
        <f t="shared" ref="M166:M169" si="249">ROUND((IF(P166="BDI 1",((1+($S$3/100))*G166),((1+($S$4/100))*G166))),2)</f>
        <v>0</v>
      </c>
      <c r="N166" s="14">
        <f t="shared" ref="N166:N169" si="250">ROUND((IF(P166="BDI 1",((1+($S$3/100))*H166),((1+($S$4/100))*H166))),2)</f>
        <v>0</v>
      </c>
      <c r="O166" s="14">
        <f t="shared" ref="O166:O169" si="251">ROUND((M166+N166),2)</f>
        <v>0</v>
      </c>
      <c r="P166" s="55" t="s">
        <v>93</v>
      </c>
      <c r="Q166" s="14">
        <f t="shared" ref="Q166:Q169" si="252">ROUND(M166*F166,2)</f>
        <v>0</v>
      </c>
      <c r="R166" s="14">
        <f t="shared" ref="R166:R169" si="253">ROUND(N166*F166,2)</f>
        <v>0</v>
      </c>
      <c r="S166" s="15">
        <f t="shared" ref="S166:S169" si="254">ROUND(Q166+R166,2)</f>
        <v>0</v>
      </c>
      <c r="T166"/>
    </row>
    <row r="167" spans="1:20" ht="60" customHeight="1" x14ac:dyDescent="0.25">
      <c r="A167" s="61" t="s">
        <v>40</v>
      </c>
      <c r="B167" s="197" t="s">
        <v>85</v>
      </c>
      <c r="C167" s="198">
        <v>87905</v>
      </c>
      <c r="D167" s="47" t="s">
        <v>152</v>
      </c>
      <c r="E167" s="13" t="s">
        <v>49</v>
      </c>
      <c r="F167" s="201">
        <v>33.768000000000001</v>
      </c>
      <c r="G167" s="14"/>
      <c r="H167" s="14"/>
      <c r="I167" s="14"/>
      <c r="J167" s="14">
        <f t="shared" si="246"/>
        <v>0</v>
      </c>
      <c r="K167" s="14">
        <f t="shared" si="247"/>
        <v>0</v>
      </c>
      <c r="L167" s="14">
        <f t="shared" si="248"/>
        <v>0</v>
      </c>
      <c r="M167" s="14">
        <f t="shared" si="249"/>
        <v>0</v>
      </c>
      <c r="N167" s="14">
        <f t="shared" si="250"/>
        <v>0</v>
      </c>
      <c r="O167" s="14">
        <f t="shared" si="251"/>
        <v>0</v>
      </c>
      <c r="P167" s="55" t="s">
        <v>93</v>
      </c>
      <c r="Q167" s="14">
        <f t="shared" si="252"/>
        <v>0</v>
      </c>
      <c r="R167" s="14">
        <f t="shared" si="253"/>
        <v>0</v>
      </c>
      <c r="S167" s="15">
        <f t="shared" si="254"/>
        <v>0</v>
      </c>
      <c r="T167"/>
    </row>
    <row r="168" spans="1:20" ht="48" x14ac:dyDescent="0.25">
      <c r="A168" s="61" t="s">
        <v>41</v>
      </c>
      <c r="B168" s="197" t="s">
        <v>85</v>
      </c>
      <c r="C168" s="198">
        <v>87777</v>
      </c>
      <c r="D168" s="47" t="s">
        <v>110</v>
      </c>
      <c r="E168" s="13" t="s">
        <v>49</v>
      </c>
      <c r="F168" s="201">
        <v>33.768000000000001</v>
      </c>
      <c r="G168" s="14"/>
      <c r="H168" s="14"/>
      <c r="I168" s="14"/>
      <c r="J168" s="14">
        <f t="shared" si="246"/>
        <v>0</v>
      </c>
      <c r="K168" s="14">
        <f t="shared" si="247"/>
        <v>0</v>
      </c>
      <c r="L168" s="14">
        <f t="shared" si="248"/>
        <v>0</v>
      </c>
      <c r="M168" s="14">
        <f t="shared" si="249"/>
        <v>0</v>
      </c>
      <c r="N168" s="14">
        <f t="shared" si="250"/>
        <v>0</v>
      </c>
      <c r="O168" s="14">
        <f t="shared" si="251"/>
        <v>0</v>
      </c>
      <c r="P168" s="55" t="s">
        <v>93</v>
      </c>
      <c r="Q168" s="14">
        <f t="shared" si="252"/>
        <v>0</v>
      </c>
      <c r="R168" s="14">
        <f t="shared" si="253"/>
        <v>0</v>
      </c>
      <c r="S168" s="15">
        <f t="shared" si="254"/>
        <v>0</v>
      </c>
      <c r="T168"/>
    </row>
    <row r="169" spans="1:20" ht="24" x14ac:dyDescent="0.25">
      <c r="A169" s="61" t="s">
        <v>42</v>
      </c>
      <c r="B169" s="197" t="s">
        <v>85</v>
      </c>
      <c r="C169" s="198">
        <v>88485</v>
      </c>
      <c r="D169" s="47" t="s">
        <v>154</v>
      </c>
      <c r="E169" s="13" t="s">
        <v>49</v>
      </c>
      <c r="F169" s="201">
        <v>33.768000000000001</v>
      </c>
      <c r="G169" s="14"/>
      <c r="H169" s="14"/>
      <c r="I169" s="14"/>
      <c r="J169" s="14">
        <f t="shared" si="246"/>
        <v>0</v>
      </c>
      <c r="K169" s="14">
        <f t="shared" si="247"/>
        <v>0</v>
      </c>
      <c r="L169" s="14">
        <f t="shared" si="248"/>
        <v>0</v>
      </c>
      <c r="M169" s="14">
        <f t="shared" si="249"/>
        <v>0</v>
      </c>
      <c r="N169" s="14">
        <f t="shared" si="250"/>
        <v>0</v>
      </c>
      <c r="O169" s="14">
        <f t="shared" si="251"/>
        <v>0</v>
      </c>
      <c r="P169" s="55" t="s">
        <v>93</v>
      </c>
      <c r="Q169" s="14">
        <f t="shared" si="252"/>
        <v>0</v>
      </c>
      <c r="R169" s="14">
        <f t="shared" si="253"/>
        <v>0</v>
      </c>
      <c r="S169" s="15">
        <f t="shared" si="254"/>
        <v>0</v>
      </c>
      <c r="T169"/>
    </row>
    <row r="170" spans="1:20" ht="24" x14ac:dyDescent="0.25">
      <c r="A170" s="61" t="s">
        <v>43</v>
      </c>
      <c r="B170" s="197" t="s">
        <v>85</v>
      </c>
      <c r="C170" s="198">
        <v>104642</v>
      </c>
      <c r="D170" s="47" t="s">
        <v>196</v>
      </c>
      <c r="E170" s="13" t="s">
        <v>49</v>
      </c>
      <c r="F170" s="201">
        <v>33.768000000000001</v>
      </c>
      <c r="G170" s="14"/>
      <c r="H170" s="14"/>
      <c r="I170" s="14"/>
      <c r="J170" s="14">
        <f t="shared" ref="J170:J172" si="255">ROUND((G170*F170),2)</f>
        <v>0</v>
      </c>
      <c r="K170" s="14">
        <f t="shared" ref="K170:K172" si="256">ROUND((H170*F170),2)</f>
        <v>0</v>
      </c>
      <c r="L170" s="14">
        <f t="shared" ref="L170:L172" si="257">ROUND((K170+J170),2)</f>
        <v>0</v>
      </c>
      <c r="M170" s="14">
        <f t="shared" ref="M170:M172" si="258">ROUND((IF(P170="BDI 1",((1+($S$3/100))*G170),((1+($S$4/100))*G170))),2)</f>
        <v>0</v>
      </c>
      <c r="N170" s="14">
        <f t="shared" ref="N170:N172" si="259">ROUND((IF(P170="BDI 1",((1+($S$3/100))*H170),((1+($S$4/100))*H170))),2)</f>
        <v>0</v>
      </c>
      <c r="O170" s="14">
        <f t="shared" ref="O170:O172" si="260">ROUND((M170+N170),2)</f>
        <v>0</v>
      </c>
      <c r="P170" s="55" t="s">
        <v>93</v>
      </c>
      <c r="Q170" s="14">
        <f t="shared" ref="Q170:Q172" si="261">ROUND(M170*F170,2)</f>
        <v>0</v>
      </c>
      <c r="R170" s="14">
        <f t="shared" ref="R170:R172" si="262">ROUND(N170*F170,2)</f>
        <v>0</v>
      </c>
      <c r="S170" s="15">
        <f t="shared" ref="S170:S172" si="263">ROUND(Q170+R170,2)</f>
        <v>0</v>
      </c>
      <c r="T170"/>
    </row>
    <row r="171" spans="1:20" ht="24" x14ac:dyDescent="0.25">
      <c r="A171" s="61" t="s">
        <v>44</v>
      </c>
      <c r="B171" s="197" t="s">
        <v>85</v>
      </c>
      <c r="C171" s="198">
        <v>102193</v>
      </c>
      <c r="D171" s="47" t="s">
        <v>33</v>
      </c>
      <c r="E171" s="13" t="s">
        <v>49</v>
      </c>
      <c r="F171" s="201">
        <v>3.7439999999999998</v>
      </c>
      <c r="G171" s="14"/>
      <c r="H171" s="14"/>
      <c r="I171" s="14"/>
      <c r="J171" s="14">
        <f t="shared" si="255"/>
        <v>0</v>
      </c>
      <c r="K171" s="14">
        <f t="shared" si="256"/>
        <v>0</v>
      </c>
      <c r="L171" s="14">
        <f t="shared" si="257"/>
        <v>0</v>
      </c>
      <c r="M171" s="14">
        <f t="shared" si="258"/>
        <v>0</v>
      </c>
      <c r="N171" s="14">
        <f t="shared" si="259"/>
        <v>0</v>
      </c>
      <c r="O171" s="14">
        <f t="shared" si="260"/>
        <v>0</v>
      </c>
      <c r="P171" s="55" t="s">
        <v>93</v>
      </c>
      <c r="Q171" s="14">
        <f t="shared" si="261"/>
        <v>0</v>
      </c>
      <c r="R171" s="14">
        <f t="shared" si="262"/>
        <v>0</v>
      </c>
      <c r="S171" s="15">
        <f t="shared" si="263"/>
        <v>0</v>
      </c>
      <c r="T171"/>
    </row>
    <row r="172" spans="1:20" ht="24" x14ac:dyDescent="0.25">
      <c r="A172" s="61" t="s">
        <v>45</v>
      </c>
      <c r="B172" s="197" t="s">
        <v>85</v>
      </c>
      <c r="C172" s="198">
        <v>102197</v>
      </c>
      <c r="D172" s="47" t="s">
        <v>34</v>
      </c>
      <c r="E172" s="13" t="s">
        <v>49</v>
      </c>
      <c r="F172" s="201">
        <v>3.7439999999999998</v>
      </c>
      <c r="G172" s="14"/>
      <c r="H172" s="14"/>
      <c r="I172" s="14"/>
      <c r="J172" s="14">
        <f t="shared" si="255"/>
        <v>0</v>
      </c>
      <c r="K172" s="14">
        <f t="shared" si="256"/>
        <v>0</v>
      </c>
      <c r="L172" s="14">
        <f t="shared" si="257"/>
        <v>0</v>
      </c>
      <c r="M172" s="14">
        <f t="shared" si="258"/>
        <v>0</v>
      </c>
      <c r="N172" s="14">
        <f t="shared" si="259"/>
        <v>0</v>
      </c>
      <c r="O172" s="14">
        <f t="shared" si="260"/>
        <v>0</v>
      </c>
      <c r="P172" s="55" t="s">
        <v>93</v>
      </c>
      <c r="Q172" s="14">
        <f t="shared" si="261"/>
        <v>0</v>
      </c>
      <c r="R172" s="14">
        <f t="shared" si="262"/>
        <v>0</v>
      </c>
      <c r="S172" s="15">
        <f t="shared" si="263"/>
        <v>0</v>
      </c>
      <c r="T172"/>
    </row>
    <row r="173" spans="1:20" ht="24" x14ac:dyDescent="0.25">
      <c r="A173" s="61" t="s">
        <v>46</v>
      </c>
      <c r="B173" s="197" t="s">
        <v>85</v>
      </c>
      <c r="C173" s="198">
        <v>102220</v>
      </c>
      <c r="D173" s="47" t="s">
        <v>57</v>
      </c>
      <c r="E173" s="13" t="s">
        <v>49</v>
      </c>
      <c r="F173" s="201">
        <v>3.7439999999999998</v>
      </c>
      <c r="G173" s="14"/>
      <c r="H173" s="14"/>
      <c r="I173" s="14"/>
      <c r="J173" s="14">
        <f t="shared" ref="J173" si="264">ROUND((G173*F173),2)</f>
        <v>0</v>
      </c>
      <c r="K173" s="14">
        <f t="shared" ref="K173" si="265">ROUND((H173*F173),2)</f>
        <v>0</v>
      </c>
      <c r="L173" s="14">
        <f t="shared" ref="L173" si="266">ROUND((K173+J173),2)</f>
        <v>0</v>
      </c>
      <c r="M173" s="14">
        <f t="shared" ref="M173" si="267">ROUND((IF(P173="BDI 1",((1+($S$3/100))*G173),((1+($S$4/100))*G173))),2)</f>
        <v>0</v>
      </c>
      <c r="N173" s="14">
        <f t="shared" ref="N173" si="268">ROUND((IF(P173="BDI 1",((1+($S$3/100))*H173),((1+($S$4/100))*H173))),2)</f>
        <v>0</v>
      </c>
      <c r="O173" s="14">
        <f t="shared" ref="O173" si="269">ROUND((M173+N173),2)</f>
        <v>0</v>
      </c>
      <c r="P173" s="195" t="s">
        <v>93</v>
      </c>
      <c r="Q173" s="14">
        <f t="shared" ref="Q173" si="270">ROUND(M173*F173,2)</f>
        <v>0</v>
      </c>
      <c r="R173" s="14">
        <f t="shared" ref="R173" si="271">ROUND(N173*F173,2)</f>
        <v>0</v>
      </c>
      <c r="S173" s="15">
        <f t="shared" ref="S173" si="272">ROUND(Q173+R173,2)</f>
        <v>0</v>
      </c>
      <c r="T173"/>
    </row>
    <row r="174" spans="1:20" s="190" customFormat="1" ht="24" x14ac:dyDescent="0.25">
      <c r="A174" s="194" t="s">
        <v>320</v>
      </c>
      <c r="B174" s="197" t="s">
        <v>85</v>
      </c>
      <c r="C174" s="198">
        <v>93660</v>
      </c>
      <c r="D174" s="47" t="s">
        <v>330</v>
      </c>
      <c r="E174" s="192" t="s">
        <v>48</v>
      </c>
      <c r="F174" s="201">
        <v>2</v>
      </c>
      <c r="G174" s="193"/>
      <c r="H174" s="193"/>
      <c r="I174" s="193"/>
      <c r="J174" s="193">
        <f t="shared" ref="J174:J177" si="273">ROUND((G174*F174),2)</f>
        <v>0</v>
      </c>
      <c r="K174" s="193">
        <f t="shared" ref="K174:K177" si="274">ROUND((H174*F174),2)</f>
        <v>0</v>
      </c>
      <c r="L174" s="193">
        <f t="shared" ref="L174:L177" si="275">ROUND((K174+J174),2)</f>
        <v>0</v>
      </c>
      <c r="M174" s="193">
        <f t="shared" ref="M174:M177" si="276">ROUND((IF(P174="BDI 1",((1+($S$3/100))*G174),((1+($S$4/100))*G174))),2)</f>
        <v>0</v>
      </c>
      <c r="N174" s="193">
        <f t="shared" ref="N174:N177" si="277">ROUND((IF(P174="BDI 1",((1+($S$3/100))*H174),((1+($S$4/100))*H174))),2)</f>
        <v>0</v>
      </c>
      <c r="O174" s="193">
        <f t="shared" ref="O174:O177" si="278">ROUND((M174+N174),2)</f>
        <v>0</v>
      </c>
      <c r="P174" s="195" t="s">
        <v>93</v>
      </c>
      <c r="Q174" s="193">
        <f t="shared" ref="Q174:Q177" si="279">ROUND(M174*F174,2)</f>
        <v>0</v>
      </c>
      <c r="R174" s="193">
        <f t="shared" ref="R174:R177" si="280">ROUND(N174*F174,2)</f>
        <v>0</v>
      </c>
      <c r="S174" s="196">
        <f t="shared" ref="S174:S177" si="281">ROUND(Q174+R174,2)</f>
        <v>0</v>
      </c>
    </row>
    <row r="175" spans="1:20" s="190" customFormat="1" ht="24" x14ac:dyDescent="0.25">
      <c r="A175" s="194" t="s">
        <v>321</v>
      </c>
      <c r="B175" s="197" t="s">
        <v>85</v>
      </c>
      <c r="C175" s="198">
        <v>93662</v>
      </c>
      <c r="D175" s="47" t="s">
        <v>331</v>
      </c>
      <c r="E175" s="192" t="s">
        <v>48</v>
      </c>
      <c r="F175" s="201">
        <v>2</v>
      </c>
      <c r="G175" s="193"/>
      <c r="H175" s="193"/>
      <c r="I175" s="193"/>
      <c r="J175" s="193">
        <f t="shared" si="273"/>
        <v>0</v>
      </c>
      <c r="K175" s="193">
        <f t="shared" si="274"/>
        <v>0</v>
      </c>
      <c r="L175" s="193">
        <f t="shared" si="275"/>
        <v>0</v>
      </c>
      <c r="M175" s="193">
        <f t="shared" si="276"/>
        <v>0</v>
      </c>
      <c r="N175" s="193">
        <f t="shared" si="277"/>
        <v>0</v>
      </c>
      <c r="O175" s="193">
        <f t="shared" si="278"/>
        <v>0</v>
      </c>
      <c r="P175" s="195" t="s">
        <v>93</v>
      </c>
      <c r="Q175" s="193">
        <f t="shared" si="279"/>
        <v>0</v>
      </c>
      <c r="R175" s="193">
        <f t="shared" si="280"/>
        <v>0</v>
      </c>
      <c r="S175" s="196">
        <f t="shared" si="281"/>
        <v>0</v>
      </c>
    </row>
    <row r="176" spans="1:20" s="190" customFormat="1" ht="36" x14ac:dyDescent="0.25">
      <c r="A176" s="194" t="s">
        <v>322</v>
      </c>
      <c r="B176" s="197" t="s">
        <v>85</v>
      </c>
      <c r="C176" s="199">
        <v>101876</v>
      </c>
      <c r="D176" s="47" t="s">
        <v>332</v>
      </c>
      <c r="E176" s="192" t="s">
        <v>48</v>
      </c>
      <c r="F176" s="201">
        <v>1</v>
      </c>
      <c r="G176" s="193"/>
      <c r="H176" s="193"/>
      <c r="I176" s="193"/>
      <c r="J176" s="193">
        <f t="shared" si="273"/>
        <v>0</v>
      </c>
      <c r="K176" s="193">
        <f t="shared" si="274"/>
        <v>0</v>
      </c>
      <c r="L176" s="193">
        <f t="shared" si="275"/>
        <v>0</v>
      </c>
      <c r="M176" s="193">
        <f t="shared" si="276"/>
        <v>0</v>
      </c>
      <c r="N176" s="193">
        <f t="shared" si="277"/>
        <v>0</v>
      </c>
      <c r="O176" s="193">
        <f t="shared" si="278"/>
        <v>0</v>
      </c>
      <c r="P176" s="195" t="s">
        <v>93</v>
      </c>
      <c r="Q176" s="193">
        <f t="shared" si="279"/>
        <v>0</v>
      </c>
      <c r="R176" s="193">
        <f t="shared" si="280"/>
        <v>0</v>
      </c>
      <c r="S176" s="196">
        <f t="shared" si="281"/>
        <v>0</v>
      </c>
    </row>
    <row r="177" spans="1:20" s="190" customFormat="1" ht="36" x14ac:dyDescent="0.25">
      <c r="A177" s="194" t="s">
        <v>323</v>
      </c>
      <c r="B177" s="197" t="s">
        <v>85</v>
      </c>
      <c r="C177" s="199">
        <v>91930</v>
      </c>
      <c r="D177" s="47" t="s">
        <v>159</v>
      </c>
      <c r="E177" s="192" t="s">
        <v>52</v>
      </c>
      <c r="F177" s="201">
        <v>93.87</v>
      </c>
      <c r="G177" s="193"/>
      <c r="H177" s="193"/>
      <c r="I177" s="193"/>
      <c r="J177" s="193">
        <f t="shared" si="273"/>
        <v>0</v>
      </c>
      <c r="K177" s="193">
        <f t="shared" si="274"/>
        <v>0</v>
      </c>
      <c r="L177" s="193">
        <f t="shared" si="275"/>
        <v>0</v>
      </c>
      <c r="M177" s="193">
        <f t="shared" si="276"/>
        <v>0</v>
      </c>
      <c r="N177" s="193">
        <f t="shared" si="277"/>
        <v>0</v>
      </c>
      <c r="O177" s="193">
        <f t="shared" si="278"/>
        <v>0</v>
      </c>
      <c r="P177" s="195" t="s">
        <v>93</v>
      </c>
      <c r="Q177" s="193">
        <f t="shared" si="279"/>
        <v>0</v>
      </c>
      <c r="R177" s="193">
        <f t="shared" si="280"/>
        <v>0</v>
      </c>
      <c r="S177" s="196">
        <f t="shared" si="281"/>
        <v>0</v>
      </c>
    </row>
    <row r="178" spans="1:20" x14ac:dyDescent="0.25">
      <c r="A178" s="27"/>
      <c r="B178" s="27"/>
      <c r="C178" s="17"/>
      <c r="D178" s="45"/>
      <c r="E178" s="17"/>
      <c r="F178" s="18"/>
      <c r="G178" s="22"/>
      <c r="H178" s="22"/>
      <c r="I178" s="22"/>
      <c r="J178" s="22"/>
      <c r="K178" s="22"/>
      <c r="L178" s="22"/>
      <c r="M178" s="20"/>
      <c r="N178" s="20"/>
      <c r="O178" s="20"/>
      <c r="P178" s="20"/>
      <c r="Q178" s="20"/>
      <c r="R178" s="20"/>
      <c r="S178" s="21"/>
      <c r="T178"/>
    </row>
    <row r="179" spans="1:20" x14ac:dyDescent="0.25">
      <c r="A179" s="56">
        <v>10</v>
      </c>
      <c r="B179" s="57"/>
      <c r="C179" s="58"/>
      <c r="D179" s="202" t="s">
        <v>324</v>
      </c>
      <c r="E179" s="59"/>
      <c r="F179" s="60"/>
      <c r="G179" s="62"/>
      <c r="H179" s="62"/>
      <c r="I179" s="62"/>
      <c r="J179" s="62">
        <f>ROUND(SUM(J180:J182),2)</f>
        <v>0</v>
      </c>
      <c r="K179" s="62">
        <f>ROUND(SUM(K180:K182),2)</f>
        <v>0</v>
      </c>
      <c r="L179" s="62">
        <f>ROUND(SUM(L180:L182),2)</f>
        <v>0</v>
      </c>
      <c r="M179" s="62"/>
      <c r="N179" s="62"/>
      <c r="O179" s="62"/>
      <c r="P179" s="62"/>
      <c r="Q179" s="62">
        <f>ROUND(SUM(Q180:Q182),2)</f>
        <v>0</v>
      </c>
      <c r="R179" s="62">
        <f>ROUND(SUM(R180:R182),2)</f>
        <v>0</v>
      </c>
      <c r="S179" s="62">
        <f>ROUND(SUM(S180:S182),2)</f>
        <v>0</v>
      </c>
      <c r="T179"/>
    </row>
    <row r="180" spans="1:20" ht="24" customHeight="1" x14ac:dyDescent="0.25">
      <c r="A180" s="61" t="s">
        <v>103</v>
      </c>
      <c r="B180" s="203" t="s">
        <v>85</v>
      </c>
      <c r="C180" s="204">
        <v>97647</v>
      </c>
      <c r="D180" s="47" t="s">
        <v>175</v>
      </c>
      <c r="E180" s="13" t="s">
        <v>49</v>
      </c>
      <c r="F180" s="205">
        <v>38.78</v>
      </c>
      <c r="G180" s="14"/>
      <c r="H180" s="14"/>
      <c r="I180" s="14"/>
      <c r="J180" s="14">
        <f t="shared" ref="J180:J182" si="282">ROUND((G180*F180),2)</f>
        <v>0</v>
      </c>
      <c r="K180" s="14">
        <f t="shared" ref="K180:K182" si="283">ROUND((H180*F180),2)</f>
        <v>0</v>
      </c>
      <c r="L180" s="14">
        <f t="shared" ref="L180:L182" si="284">ROUND((K180+J180),2)</f>
        <v>0</v>
      </c>
      <c r="M180" s="14">
        <f t="shared" ref="M180:M182" si="285">ROUND((IF(P180="BDI 1",((1+($S$3/100))*G180),((1+($S$4/100))*G180))),2)</f>
        <v>0</v>
      </c>
      <c r="N180" s="14">
        <f t="shared" ref="N180:N182" si="286">ROUND((IF(P180="BDI 1",((1+($S$3/100))*H180),((1+($S$4/100))*H180))),2)</f>
        <v>0</v>
      </c>
      <c r="O180" s="14">
        <f t="shared" ref="O180:O182" si="287">ROUND((M180+N180),2)</f>
        <v>0</v>
      </c>
      <c r="P180" s="55" t="s">
        <v>93</v>
      </c>
      <c r="Q180" s="14">
        <f t="shared" ref="Q180:Q182" si="288">ROUND(M180*F180,2)</f>
        <v>0</v>
      </c>
      <c r="R180" s="14">
        <f t="shared" ref="R180:R182" si="289">ROUND(N180*F180,2)</f>
        <v>0</v>
      </c>
      <c r="S180" s="15">
        <f t="shared" ref="S180:S182" si="290">ROUND(Q180+R180,2)</f>
        <v>0</v>
      </c>
      <c r="T180"/>
    </row>
    <row r="181" spans="1:20" ht="24" x14ac:dyDescent="0.25">
      <c r="A181" s="61" t="s">
        <v>104</v>
      </c>
      <c r="B181" s="203" t="s">
        <v>85</v>
      </c>
      <c r="C181" s="204">
        <v>94213</v>
      </c>
      <c r="D181" s="47" t="s">
        <v>79</v>
      </c>
      <c r="E181" s="13" t="s">
        <v>49</v>
      </c>
      <c r="F181" s="205">
        <v>38.78</v>
      </c>
      <c r="G181" s="14"/>
      <c r="H181" s="14"/>
      <c r="I181" s="14"/>
      <c r="J181" s="14">
        <f t="shared" si="282"/>
        <v>0</v>
      </c>
      <c r="K181" s="14">
        <f t="shared" si="283"/>
        <v>0</v>
      </c>
      <c r="L181" s="14">
        <f t="shared" si="284"/>
        <v>0</v>
      </c>
      <c r="M181" s="14">
        <f t="shared" si="285"/>
        <v>0</v>
      </c>
      <c r="N181" s="14">
        <f t="shared" si="286"/>
        <v>0</v>
      </c>
      <c r="O181" s="14">
        <f t="shared" si="287"/>
        <v>0</v>
      </c>
      <c r="P181" s="55" t="s">
        <v>93</v>
      </c>
      <c r="Q181" s="14">
        <f t="shared" si="288"/>
        <v>0</v>
      </c>
      <c r="R181" s="14">
        <f t="shared" si="289"/>
        <v>0</v>
      </c>
      <c r="S181" s="15">
        <f t="shared" si="290"/>
        <v>0</v>
      </c>
      <c r="T181"/>
    </row>
    <row r="182" spans="1:20" ht="48" x14ac:dyDescent="0.25">
      <c r="A182" s="61" t="s">
        <v>105</v>
      </c>
      <c r="B182" s="203" t="s">
        <v>85</v>
      </c>
      <c r="C182" s="204">
        <v>37561</v>
      </c>
      <c r="D182" s="47" t="s">
        <v>139</v>
      </c>
      <c r="E182" s="13" t="s">
        <v>49</v>
      </c>
      <c r="F182" s="205">
        <v>6.16</v>
      </c>
      <c r="G182" s="14"/>
      <c r="H182" s="14"/>
      <c r="I182" s="14"/>
      <c r="J182" s="14">
        <f t="shared" si="282"/>
        <v>0</v>
      </c>
      <c r="K182" s="14">
        <f t="shared" si="283"/>
        <v>0</v>
      </c>
      <c r="L182" s="14">
        <f t="shared" si="284"/>
        <v>0</v>
      </c>
      <c r="M182" s="14">
        <f t="shared" si="285"/>
        <v>0</v>
      </c>
      <c r="N182" s="14">
        <f t="shared" si="286"/>
        <v>0</v>
      </c>
      <c r="O182" s="14">
        <f t="shared" si="287"/>
        <v>0</v>
      </c>
      <c r="P182" s="55" t="s">
        <v>93</v>
      </c>
      <c r="Q182" s="14">
        <f t="shared" si="288"/>
        <v>0</v>
      </c>
      <c r="R182" s="14">
        <f t="shared" si="289"/>
        <v>0</v>
      </c>
      <c r="S182" s="15">
        <f t="shared" si="290"/>
        <v>0</v>
      </c>
      <c r="T182"/>
    </row>
    <row r="183" spans="1:20" x14ac:dyDescent="0.25">
      <c r="A183" s="27"/>
      <c r="B183" s="27"/>
      <c r="C183" s="17"/>
      <c r="D183" s="45"/>
      <c r="E183" s="17"/>
      <c r="F183" s="18"/>
      <c r="G183" s="22"/>
      <c r="H183" s="22"/>
      <c r="I183" s="22"/>
      <c r="J183" s="22"/>
      <c r="K183" s="22"/>
      <c r="L183" s="22"/>
      <c r="M183" s="20"/>
      <c r="N183" s="20"/>
      <c r="O183" s="20"/>
      <c r="P183" s="20"/>
      <c r="Q183" s="20"/>
      <c r="R183" s="20"/>
      <c r="S183" s="21"/>
      <c r="T183"/>
    </row>
    <row r="184" spans="1:20" x14ac:dyDescent="0.25">
      <c r="A184" s="56">
        <v>11</v>
      </c>
      <c r="B184" s="57"/>
      <c r="C184" s="58"/>
      <c r="D184" s="206" t="s">
        <v>325</v>
      </c>
      <c r="E184" s="59"/>
      <c r="F184" s="60"/>
      <c r="G184" s="62"/>
      <c r="H184" s="62"/>
      <c r="I184" s="62"/>
      <c r="J184" s="62">
        <f>ROUND(SUM(J185:J194),2)</f>
        <v>0</v>
      </c>
      <c r="K184" s="62">
        <f>ROUND(SUM(K185:K194),2)</f>
        <v>0</v>
      </c>
      <c r="L184" s="62">
        <f>ROUND(SUM(L185:L194),2)</f>
        <v>0</v>
      </c>
      <c r="M184" s="62"/>
      <c r="N184" s="62"/>
      <c r="O184" s="62"/>
      <c r="P184" s="62"/>
      <c r="Q184" s="62">
        <f>ROUND(SUM(Q185:Q194),2)</f>
        <v>0</v>
      </c>
      <c r="R184" s="62">
        <f>ROUND(SUM(R185:R194),2)</f>
        <v>0</v>
      </c>
      <c r="S184" s="62">
        <f>ROUND(SUM(S185:S194),2)</f>
        <v>0</v>
      </c>
      <c r="T184"/>
    </row>
    <row r="185" spans="1:20" x14ac:dyDescent="0.25">
      <c r="A185" s="61" t="s">
        <v>106</v>
      </c>
      <c r="B185" s="207" t="s">
        <v>207</v>
      </c>
      <c r="C185" s="208">
        <v>11</v>
      </c>
      <c r="D185" s="47" t="s">
        <v>217</v>
      </c>
      <c r="E185" s="13" t="s">
        <v>51</v>
      </c>
      <c r="F185" s="211">
        <v>40</v>
      </c>
      <c r="G185" s="14"/>
      <c r="H185" s="14"/>
      <c r="I185" s="14"/>
      <c r="J185" s="14">
        <f t="shared" ref="J185:J192" si="291">ROUND((G185*F185),2)</f>
        <v>0</v>
      </c>
      <c r="K185" s="14">
        <f t="shared" ref="K185:K192" si="292">ROUND((H185*F185),2)</f>
        <v>0</v>
      </c>
      <c r="L185" s="14">
        <f t="shared" ref="L185:L192" si="293">ROUND((K185+J185),2)</f>
        <v>0</v>
      </c>
      <c r="M185" s="14">
        <f t="shared" ref="M185:M192" si="294">ROUND((IF(P185="BDI 1",((1+($S$3/100))*G185),((1+($S$4/100))*G185))),2)</f>
        <v>0</v>
      </c>
      <c r="N185" s="14">
        <f t="shared" ref="N185:N192" si="295">ROUND((IF(P185="BDI 1",((1+($S$3/100))*H185),((1+($S$4/100))*H185))),2)</f>
        <v>0</v>
      </c>
      <c r="O185" s="14">
        <f t="shared" ref="O185:O192" si="296">ROUND((M185+N185),2)</f>
        <v>0</v>
      </c>
      <c r="P185" s="55" t="s">
        <v>93</v>
      </c>
      <c r="Q185" s="14">
        <f t="shared" ref="Q185:Q192" si="297">ROUND(M185*F185,2)</f>
        <v>0</v>
      </c>
      <c r="R185" s="14">
        <f t="shared" ref="R185:R192" si="298">ROUND(N185*F185,2)</f>
        <v>0</v>
      </c>
      <c r="S185" s="15">
        <f t="shared" ref="S185:S192" si="299">ROUND(Q185+R185,2)</f>
        <v>0</v>
      </c>
      <c r="T185"/>
    </row>
    <row r="186" spans="1:20" ht="48" x14ac:dyDescent="0.25">
      <c r="A186" s="61" t="s">
        <v>107</v>
      </c>
      <c r="B186" s="207" t="s">
        <v>85</v>
      </c>
      <c r="C186" s="208">
        <v>103304</v>
      </c>
      <c r="D186" s="47" t="s">
        <v>59</v>
      </c>
      <c r="E186" s="13" t="s">
        <v>48</v>
      </c>
      <c r="F186" s="211">
        <v>20</v>
      </c>
      <c r="G186" s="14"/>
      <c r="H186" s="14"/>
      <c r="I186" s="14"/>
      <c r="J186" s="14">
        <f t="shared" si="291"/>
        <v>0</v>
      </c>
      <c r="K186" s="14">
        <f t="shared" si="292"/>
        <v>0</v>
      </c>
      <c r="L186" s="14">
        <f t="shared" si="293"/>
        <v>0</v>
      </c>
      <c r="M186" s="14">
        <f t="shared" si="294"/>
        <v>0</v>
      </c>
      <c r="N186" s="14">
        <f t="shared" si="295"/>
        <v>0</v>
      </c>
      <c r="O186" s="14">
        <f t="shared" si="296"/>
        <v>0</v>
      </c>
      <c r="P186" s="55" t="s">
        <v>93</v>
      </c>
      <c r="Q186" s="14">
        <f t="shared" si="297"/>
        <v>0</v>
      </c>
      <c r="R186" s="14">
        <f t="shared" si="298"/>
        <v>0</v>
      </c>
      <c r="S186" s="15">
        <f t="shared" si="299"/>
        <v>0</v>
      </c>
      <c r="T186"/>
    </row>
    <row r="187" spans="1:20" ht="36" x14ac:dyDescent="0.25">
      <c r="A187" s="61" t="s">
        <v>121</v>
      </c>
      <c r="B187" s="207" t="s">
        <v>85</v>
      </c>
      <c r="C187" s="208">
        <v>103310</v>
      </c>
      <c r="D187" s="47" t="s">
        <v>60</v>
      </c>
      <c r="E187" s="13" t="s">
        <v>48</v>
      </c>
      <c r="F187" s="211">
        <v>2</v>
      </c>
      <c r="G187" s="14"/>
      <c r="H187" s="14"/>
      <c r="I187" s="14"/>
      <c r="J187" s="14">
        <f t="shared" si="291"/>
        <v>0</v>
      </c>
      <c r="K187" s="14">
        <f t="shared" si="292"/>
        <v>0</v>
      </c>
      <c r="L187" s="14">
        <f t="shared" si="293"/>
        <v>0</v>
      </c>
      <c r="M187" s="14">
        <f t="shared" si="294"/>
        <v>0</v>
      </c>
      <c r="N187" s="14">
        <f t="shared" si="295"/>
        <v>0</v>
      </c>
      <c r="O187" s="14">
        <f t="shared" si="296"/>
        <v>0</v>
      </c>
      <c r="P187" s="55" t="s">
        <v>93</v>
      </c>
      <c r="Q187" s="14">
        <f t="shared" si="297"/>
        <v>0</v>
      </c>
      <c r="R187" s="14">
        <f t="shared" si="298"/>
        <v>0</v>
      </c>
      <c r="S187" s="15">
        <f t="shared" si="299"/>
        <v>0</v>
      </c>
      <c r="T187"/>
    </row>
    <row r="188" spans="1:20" ht="36" customHeight="1" x14ac:dyDescent="0.25">
      <c r="A188" s="61" t="s">
        <v>122</v>
      </c>
      <c r="B188" s="207" t="s">
        <v>85</v>
      </c>
      <c r="C188" s="208">
        <v>98524</v>
      </c>
      <c r="D188" s="47" t="s">
        <v>182</v>
      </c>
      <c r="E188" s="13" t="s">
        <v>49</v>
      </c>
      <c r="F188" s="211">
        <v>155.57999999999998</v>
      </c>
      <c r="G188" s="14"/>
      <c r="H188" s="14"/>
      <c r="I188" s="14"/>
      <c r="J188" s="14">
        <f t="shared" si="291"/>
        <v>0</v>
      </c>
      <c r="K188" s="14">
        <f t="shared" si="292"/>
        <v>0</v>
      </c>
      <c r="L188" s="14">
        <f t="shared" si="293"/>
        <v>0</v>
      </c>
      <c r="M188" s="14">
        <f t="shared" si="294"/>
        <v>0</v>
      </c>
      <c r="N188" s="14">
        <f t="shared" si="295"/>
        <v>0</v>
      </c>
      <c r="O188" s="14">
        <f t="shared" si="296"/>
        <v>0</v>
      </c>
      <c r="P188" s="55" t="s">
        <v>93</v>
      </c>
      <c r="Q188" s="14">
        <f t="shared" si="297"/>
        <v>0</v>
      </c>
      <c r="R188" s="14">
        <f t="shared" si="298"/>
        <v>0</v>
      </c>
      <c r="S188" s="15">
        <f t="shared" si="299"/>
        <v>0</v>
      </c>
      <c r="T188"/>
    </row>
    <row r="189" spans="1:20" ht="36" x14ac:dyDescent="0.25">
      <c r="A189" s="61" t="s">
        <v>123</v>
      </c>
      <c r="B189" s="207" t="s">
        <v>85</v>
      </c>
      <c r="C189" s="208">
        <v>98529</v>
      </c>
      <c r="D189" s="47" t="s">
        <v>183</v>
      </c>
      <c r="E189" s="13" t="s">
        <v>48</v>
      </c>
      <c r="F189" s="211">
        <v>5</v>
      </c>
      <c r="G189" s="14"/>
      <c r="H189" s="14"/>
      <c r="I189" s="14"/>
      <c r="J189" s="14">
        <f t="shared" si="291"/>
        <v>0</v>
      </c>
      <c r="K189" s="14">
        <f t="shared" si="292"/>
        <v>0</v>
      </c>
      <c r="L189" s="14">
        <f t="shared" si="293"/>
        <v>0</v>
      </c>
      <c r="M189" s="14">
        <f t="shared" si="294"/>
        <v>0</v>
      </c>
      <c r="N189" s="14">
        <f t="shared" si="295"/>
        <v>0</v>
      </c>
      <c r="O189" s="14">
        <f t="shared" si="296"/>
        <v>0</v>
      </c>
      <c r="P189" s="55" t="s">
        <v>93</v>
      </c>
      <c r="Q189" s="14">
        <f t="shared" si="297"/>
        <v>0</v>
      </c>
      <c r="R189" s="14">
        <f t="shared" si="298"/>
        <v>0</v>
      </c>
      <c r="S189" s="15">
        <f t="shared" si="299"/>
        <v>0</v>
      </c>
      <c r="T189"/>
    </row>
    <row r="190" spans="1:20" x14ac:dyDescent="0.25">
      <c r="A190" s="61" t="s">
        <v>132</v>
      </c>
      <c r="B190" s="207" t="s">
        <v>207</v>
      </c>
      <c r="C190" s="208">
        <v>8</v>
      </c>
      <c r="D190" s="47" t="s">
        <v>214</v>
      </c>
      <c r="E190" s="13" t="s">
        <v>48</v>
      </c>
      <c r="F190" s="211">
        <v>1</v>
      </c>
      <c r="G190" s="14"/>
      <c r="H190" s="14"/>
      <c r="I190" s="14"/>
      <c r="J190" s="14">
        <f t="shared" si="291"/>
        <v>0</v>
      </c>
      <c r="K190" s="14">
        <f t="shared" si="292"/>
        <v>0</v>
      </c>
      <c r="L190" s="14">
        <f t="shared" si="293"/>
        <v>0</v>
      </c>
      <c r="M190" s="14">
        <f t="shared" si="294"/>
        <v>0</v>
      </c>
      <c r="N190" s="14">
        <f t="shared" si="295"/>
        <v>0</v>
      </c>
      <c r="O190" s="14">
        <f t="shared" si="296"/>
        <v>0</v>
      </c>
      <c r="P190" s="55" t="s">
        <v>93</v>
      </c>
      <c r="Q190" s="14">
        <f t="shared" si="297"/>
        <v>0</v>
      </c>
      <c r="R190" s="14">
        <f t="shared" si="298"/>
        <v>0</v>
      </c>
      <c r="S190" s="15">
        <f t="shared" si="299"/>
        <v>0</v>
      </c>
      <c r="T190"/>
    </row>
    <row r="191" spans="1:20" ht="24" x14ac:dyDescent="0.25">
      <c r="A191" s="61" t="s">
        <v>133</v>
      </c>
      <c r="B191" s="207" t="s">
        <v>85</v>
      </c>
      <c r="C191" s="208">
        <v>103946</v>
      </c>
      <c r="D191" s="47" t="s">
        <v>195</v>
      </c>
      <c r="E191" s="13" t="s">
        <v>49</v>
      </c>
      <c r="F191" s="211">
        <v>66.37</v>
      </c>
      <c r="G191" s="14"/>
      <c r="H191" s="14"/>
      <c r="I191" s="14"/>
      <c r="J191" s="14">
        <f t="shared" si="291"/>
        <v>0</v>
      </c>
      <c r="K191" s="14">
        <f t="shared" si="292"/>
        <v>0</v>
      </c>
      <c r="L191" s="14">
        <f t="shared" si="293"/>
        <v>0</v>
      </c>
      <c r="M191" s="14">
        <f t="shared" si="294"/>
        <v>0</v>
      </c>
      <c r="N191" s="14">
        <f t="shared" si="295"/>
        <v>0</v>
      </c>
      <c r="O191" s="14">
        <f t="shared" si="296"/>
        <v>0</v>
      </c>
      <c r="P191" s="55" t="s">
        <v>93</v>
      </c>
      <c r="Q191" s="14">
        <f t="shared" si="297"/>
        <v>0</v>
      </c>
      <c r="R191" s="14">
        <f t="shared" si="298"/>
        <v>0</v>
      </c>
      <c r="S191" s="15">
        <f t="shared" si="299"/>
        <v>0</v>
      </c>
      <c r="T191"/>
    </row>
    <row r="192" spans="1:20" x14ac:dyDescent="0.25">
      <c r="A192" s="61" t="s">
        <v>134</v>
      </c>
      <c r="B192" s="207" t="s">
        <v>85</v>
      </c>
      <c r="C192" s="209">
        <v>98505</v>
      </c>
      <c r="D192" s="47" t="s">
        <v>179</v>
      </c>
      <c r="E192" s="13" t="s">
        <v>49</v>
      </c>
      <c r="F192" s="211">
        <v>3.78</v>
      </c>
      <c r="G192" s="14"/>
      <c r="H192" s="14"/>
      <c r="I192" s="14"/>
      <c r="J192" s="14">
        <f t="shared" si="291"/>
        <v>0</v>
      </c>
      <c r="K192" s="14">
        <f t="shared" si="292"/>
        <v>0</v>
      </c>
      <c r="L192" s="14">
        <f t="shared" si="293"/>
        <v>0</v>
      </c>
      <c r="M192" s="14">
        <f t="shared" si="294"/>
        <v>0</v>
      </c>
      <c r="N192" s="14">
        <f t="shared" si="295"/>
        <v>0</v>
      </c>
      <c r="O192" s="14">
        <f t="shared" si="296"/>
        <v>0</v>
      </c>
      <c r="P192" s="55" t="s">
        <v>93</v>
      </c>
      <c r="Q192" s="14">
        <f t="shared" si="297"/>
        <v>0</v>
      </c>
      <c r="R192" s="14">
        <f t="shared" si="298"/>
        <v>0</v>
      </c>
      <c r="S192" s="15">
        <f t="shared" si="299"/>
        <v>0</v>
      </c>
      <c r="T192"/>
    </row>
    <row r="193" spans="1:25" x14ac:dyDescent="0.25">
      <c r="A193" s="61" t="s">
        <v>135</v>
      </c>
      <c r="B193" s="207" t="s">
        <v>85</v>
      </c>
      <c r="C193" s="209">
        <v>98509</v>
      </c>
      <c r="D193" s="47" t="s">
        <v>180</v>
      </c>
      <c r="E193" s="13" t="s">
        <v>48</v>
      </c>
      <c r="F193" s="211">
        <v>26</v>
      </c>
      <c r="G193" s="14"/>
      <c r="H193" s="14"/>
      <c r="I193" s="14"/>
      <c r="J193" s="14">
        <f t="shared" ref="J193:J194" si="300">ROUND((G193*F193),2)</f>
        <v>0</v>
      </c>
      <c r="K193" s="14">
        <f t="shared" ref="K193:K194" si="301">ROUND((H193*F193),2)</f>
        <v>0</v>
      </c>
      <c r="L193" s="14">
        <f t="shared" ref="L193:L194" si="302">ROUND((K193+J193),2)</f>
        <v>0</v>
      </c>
      <c r="M193" s="14">
        <f t="shared" ref="M193:M194" si="303">ROUND((IF(P193="BDI 1",((1+($S$3/100))*G193),((1+($S$4/100))*G193))),2)</f>
        <v>0</v>
      </c>
      <c r="N193" s="14">
        <f t="shared" ref="N193:N194" si="304">ROUND((IF(P193="BDI 1",((1+($S$3/100))*H193),((1+($S$4/100))*H193))),2)</f>
        <v>0</v>
      </c>
      <c r="O193" s="14">
        <f t="shared" ref="O193:O194" si="305">ROUND((M193+N193),2)</f>
        <v>0</v>
      </c>
      <c r="P193" s="55" t="s">
        <v>93</v>
      </c>
      <c r="Q193" s="14">
        <f t="shared" ref="Q193:Q194" si="306">ROUND(M193*F193,2)</f>
        <v>0</v>
      </c>
      <c r="R193" s="14">
        <f t="shared" ref="R193:R194" si="307">ROUND(N193*F193,2)</f>
        <v>0</v>
      </c>
      <c r="S193" s="15">
        <f t="shared" ref="S193:S194" si="308">ROUND(Q193+R193,2)</f>
        <v>0</v>
      </c>
      <c r="T193"/>
    </row>
    <row r="194" spans="1:25" x14ac:dyDescent="0.25">
      <c r="A194" s="61" t="s">
        <v>136</v>
      </c>
      <c r="B194" s="207" t="s">
        <v>207</v>
      </c>
      <c r="C194" s="209">
        <v>12</v>
      </c>
      <c r="D194" s="47" t="s">
        <v>218</v>
      </c>
      <c r="E194" s="13" t="s">
        <v>49</v>
      </c>
      <c r="F194" s="211">
        <v>200</v>
      </c>
      <c r="G194" s="14"/>
      <c r="H194" s="14"/>
      <c r="I194" s="14"/>
      <c r="J194" s="14">
        <f t="shared" si="300"/>
        <v>0</v>
      </c>
      <c r="K194" s="14">
        <f t="shared" si="301"/>
        <v>0</v>
      </c>
      <c r="L194" s="14">
        <f t="shared" si="302"/>
        <v>0</v>
      </c>
      <c r="M194" s="14">
        <f t="shared" si="303"/>
        <v>0</v>
      </c>
      <c r="N194" s="14">
        <f t="shared" si="304"/>
        <v>0</v>
      </c>
      <c r="O194" s="14">
        <f t="shared" si="305"/>
        <v>0</v>
      </c>
      <c r="P194" s="55" t="s">
        <v>93</v>
      </c>
      <c r="Q194" s="14">
        <f t="shared" si="306"/>
        <v>0</v>
      </c>
      <c r="R194" s="14">
        <f t="shared" si="307"/>
        <v>0</v>
      </c>
      <c r="S194" s="15">
        <f t="shared" si="308"/>
        <v>0</v>
      </c>
      <c r="T194"/>
    </row>
    <row r="195" spans="1:25" x14ac:dyDescent="0.25">
      <c r="A195" s="28"/>
      <c r="B195" s="28"/>
      <c r="C195" s="23"/>
      <c r="D195" s="155"/>
      <c r="E195" s="23"/>
      <c r="F195" s="24"/>
      <c r="G195" s="24"/>
      <c r="H195" s="24"/>
      <c r="I195" s="25"/>
      <c r="J195" s="25"/>
      <c r="K195" s="25"/>
      <c r="L195" s="25"/>
      <c r="M195" s="20"/>
      <c r="N195" s="20"/>
      <c r="O195" s="20"/>
      <c r="P195" s="20"/>
      <c r="Q195" s="20"/>
      <c r="R195" s="20"/>
      <c r="S195" s="21"/>
      <c r="T195"/>
    </row>
    <row r="196" spans="1:25" x14ac:dyDescent="0.25">
      <c r="A196" s="72" t="s">
        <v>30</v>
      </c>
      <c r="B196" s="73"/>
      <c r="C196" s="73"/>
      <c r="D196" s="160"/>
      <c r="E196" s="73"/>
      <c r="F196" s="73"/>
      <c r="G196" s="73"/>
      <c r="H196" s="73"/>
      <c r="I196" s="73"/>
      <c r="J196" s="74">
        <f>ROUND(((SUM(J9:J194))/2),2)</f>
        <v>0</v>
      </c>
      <c r="K196" s="74">
        <f>ROUND(((SUM(K9:K194))/2),2)</f>
        <v>0</v>
      </c>
      <c r="L196" s="74">
        <f>ROUND(((SUM(L9:L194))/2),2)</f>
        <v>0</v>
      </c>
      <c r="M196" s="73"/>
      <c r="N196" s="73"/>
      <c r="O196" s="73"/>
      <c r="P196" s="64"/>
      <c r="Q196" s="65">
        <f>(SUM(Q9:Q195))/2</f>
        <v>0</v>
      </c>
      <c r="R196" s="65">
        <f>(SUM(R9:R195))/2</f>
        <v>0</v>
      </c>
      <c r="S196" s="67">
        <f>(SUM(S9:S195))/2</f>
        <v>0</v>
      </c>
      <c r="T196" s="83"/>
    </row>
    <row r="197" spans="1:25" x14ac:dyDescent="0.25">
      <c r="A197" s="35"/>
      <c r="B197" s="35"/>
      <c r="C197" s="35"/>
      <c r="D197" s="87"/>
      <c r="E197" s="35"/>
      <c r="F197" s="36"/>
      <c r="G197" s="36"/>
      <c r="H197" s="36"/>
      <c r="I197" s="37"/>
      <c r="J197" s="37"/>
      <c r="K197" s="37"/>
      <c r="L197" s="37"/>
      <c r="M197" s="37"/>
      <c r="N197" s="37"/>
      <c r="O197" s="38"/>
      <c r="P197" s="38"/>
      <c r="Q197" s="38"/>
      <c r="R197" s="38"/>
      <c r="S197" s="68"/>
      <c r="T197"/>
    </row>
    <row r="198" spans="1:25" x14ac:dyDescent="0.25">
      <c r="A198" s="30"/>
      <c r="B198" s="30"/>
      <c r="C198" s="30"/>
      <c r="D198" s="95"/>
      <c r="E198" s="30"/>
      <c r="F198" s="30"/>
      <c r="G198" s="39"/>
      <c r="H198" s="30"/>
      <c r="I198" s="30"/>
      <c r="J198" s="30"/>
      <c r="K198" s="30"/>
      <c r="L198" s="30"/>
      <c r="M198" s="32"/>
      <c r="N198" s="29"/>
      <c r="O198" s="32"/>
      <c r="P198" s="32"/>
      <c r="Q198" s="32" t="s">
        <v>95</v>
      </c>
      <c r="R198" s="223">
        <f ca="1">TODAY()</f>
        <v>46066</v>
      </c>
      <c r="S198" s="223"/>
      <c r="Y198" s="44"/>
    </row>
    <row r="199" spans="1:25" x14ac:dyDescent="0.25">
      <c r="A199" s="30"/>
      <c r="B199" s="30"/>
      <c r="C199" s="30"/>
      <c r="D199" s="95"/>
      <c r="E199" s="30"/>
      <c r="F199" s="30"/>
      <c r="G199" s="39"/>
      <c r="H199" s="30"/>
      <c r="I199" s="30"/>
      <c r="J199" s="30"/>
      <c r="K199" s="30"/>
      <c r="L199" s="30"/>
      <c r="M199" s="32"/>
      <c r="N199" s="32"/>
      <c r="O199" s="32"/>
      <c r="P199" s="32"/>
      <c r="Q199" s="32"/>
      <c r="R199" s="32"/>
      <c r="S199" s="63"/>
    </row>
    <row r="200" spans="1:25" x14ac:dyDescent="0.25">
      <c r="A200" s="30"/>
      <c r="B200" s="30"/>
      <c r="C200" s="30"/>
      <c r="D200" s="95"/>
      <c r="E200" s="30"/>
      <c r="F200" s="30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2"/>
      <c r="R200" s="32"/>
      <c r="S200" s="63"/>
    </row>
    <row r="201" spans="1:25" x14ac:dyDescent="0.25">
      <c r="A201" s="30"/>
      <c r="B201" s="30"/>
      <c r="C201" s="30"/>
      <c r="D201" s="95"/>
      <c r="E201" s="30"/>
      <c r="F201" s="30"/>
      <c r="G201" s="30"/>
      <c r="H201" s="39"/>
      <c r="I201" s="32"/>
      <c r="J201" s="32"/>
      <c r="K201" s="32"/>
      <c r="L201" s="32"/>
      <c r="M201" s="32"/>
      <c r="N201" s="32"/>
      <c r="O201" s="32"/>
      <c r="P201" s="32"/>
      <c r="Q201" s="33"/>
      <c r="R201" s="33"/>
      <c r="S201" s="69"/>
    </row>
    <row r="202" spans="1:25" x14ac:dyDescent="0.25">
      <c r="A202" s="30"/>
      <c r="B202" s="30"/>
      <c r="C202" s="30"/>
      <c r="D202" s="86"/>
      <c r="E202" s="30"/>
      <c r="F202" s="30"/>
      <c r="G202" s="30"/>
      <c r="H202" s="30"/>
      <c r="I202" s="30"/>
      <c r="J202" s="30"/>
      <c r="K202" s="30"/>
      <c r="L202" s="30"/>
      <c r="M202" s="32"/>
      <c r="N202" s="29"/>
      <c r="O202" s="29"/>
      <c r="P202" s="29"/>
      <c r="Q202" s="32" t="s">
        <v>27</v>
      </c>
      <c r="R202" s="32"/>
      <c r="S202" s="63"/>
    </row>
    <row r="203" spans="1:25" x14ac:dyDescent="0.25">
      <c r="A203" s="30"/>
      <c r="B203" s="30"/>
      <c r="C203" s="30"/>
      <c r="D203" s="95"/>
      <c r="E203" s="30"/>
      <c r="F203" s="30"/>
      <c r="G203" s="39"/>
      <c r="H203" s="30"/>
      <c r="I203" s="32"/>
      <c r="J203" s="32"/>
      <c r="K203" s="32"/>
      <c r="L203" s="32"/>
      <c r="M203" s="32"/>
      <c r="N203" s="32"/>
      <c r="O203" s="29"/>
      <c r="P203" s="29"/>
      <c r="Q203" s="34"/>
      <c r="R203" s="34"/>
      <c r="S203" s="63"/>
    </row>
    <row r="204" spans="1:25" x14ac:dyDescent="0.25">
      <c r="A204" s="40"/>
      <c r="B204" s="40"/>
      <c r="C204" s="40"/>
      <c r="D204" s="85"/>
      <c r="E204" s="40"/>
      <c r="F204" s="41"/>
      <c r="G204" s="41"/>
      <c r="H204" s="41"/>
      <c r="I204" s="42"/>
      <c r="J204" s="42"/>
      <c r="K204" s="42"/>
      <c r="L204" s="42"/>
      <c r="M204" s="42"/>
      <c r="N204" s="42"/>
      <c r="O204" s="43"/>
      <c r="P204" s="43"/>
      <c r="Q204" s="43"/>
      <c r="R204" s="43"/>
      <c r="S204" s="70"/>
    </row>
    <row r="205" spans="1:25" x14ac:dyDescent="0.25">
      <c r="A205" s="29"/>
      <c r="B205" s="29"/>
      <c r="C205" s="29"/>
      <c r="D205" s="84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71"/>
    </row>
    <row r="206" spans="1:25" x14ac:dyDescent="0.25">
      <c r="R206" s="82"/>
    </row>
  </sheetData>
  <mergeCells count="18">
    <mergeCell ref="R198:S198"/>
    <mergeCell ref="A2:S2"/>
    <mergeCell ref="C3:O3"/>
    <mergeCell ref="C4:O4"/>
    <mergeCell ref="P6:P7"/>
    <mergeCell ref="J6:L6"/>
    <mergeCell ref="R4:S4"/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</mergeCells>
  <phoneticPr fontId="16" type="noConversion"/>
  <dataValidations count="1">
    <dataValidation type="list" allowBlank="1" showInputMessage="1" showErrorMessage="1" sqref="P180:P182 P185:P194 P138:P163 P103:P128 P29:P34 P10:P11 P14:P26 P54:P78 P46:P52 P80:P92 P94:P101 P37:P42 P166:P177 P130:P135">
      <formula1>$U$3:$U$4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3" fitToWidth="0" fitToHeight="6" orientation="landscape" r:id="rId1"/>
  <headerFooter differentOddEven="1">
    <oddHeader>&amp;L                                                                                                                                                    &amp;G &amp;C&amp;"Arial,Normal"&amp;10PREFEITURA MUNICIPAL DE CAMPO BOMDepartamento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1. Orçamentos</vt:lpstr>
      <vt:lpstr>'1. Orçamentos'!Area_de_impressao</vt:lpstr>
      <vt:lpstr>'1. Orçamentos'!Titulos_de_impressao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Eveline Schulz Heps</cp:lastModifiedBy>
  <cp:lastPrinted>2026-02-09T16:20:57Z</cp:lastPrinted>
  <dcterms:created xsi:type="dcterms:W3CDTF">2021-11-24T19:40:54Z</dcterms:created>
  <dcterms:modified xsi:type="dcterms:W3CDTF">2026-02-13T15:12:12Z</dcterms:modified>
</cp:coreProperties>
</file>